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14" documentId="8_{94ED797E-E5D4-4486-AAA2-3E2A22789FC4}" xr6:coauthVersionLast="47" xr6:coauthVersionMax="47" xr10:uidLastSave="{8A78D61A-C7D5-42A4-985E-2A76E1B45010}"/>
  <bookViews>
    <workbookView xWindow="-26235" yWindow="-3195" windowWidth="25485" windowHeight="15195" tabRatio="844" firstSheet="3" activeTab="2" xr2:uid="{A30D126E-7E06-4DAD-ADB2-F00748BDE232}"/>
  </bookViews>
  <sheets>
    <sheet name="Revisions&amp;Action Log" sheetId="27" r:id="rId1"/>
    <sheet name="Acronyms" sheetId="20" r:id="rId2"/>
    <sheet name="Instructions" sheetId="28" r:id="rId3"/>
    <sheet name="Dashboard" sheetId="24" r:id="rId4"/>
    <sheet name="3. Enabling" sheetId="21" r:id="rId5"/>
    <sheet name="4. Monopiles" sheetId="15" r:id="rId6"/>
    <sheet name="5. Jackets" sheetId="22" r:id="rId7"/>
    <sheet name="6. Transition Pieces" sheetId="23" r:id="rId8"/>
    <sheet name="Appendices" sheetId="18" r:id="rId9"/>
    <sheet name="Scoring" sheetId="26" r:id="rId10"/>
    <sheet name="Weights" sheetId="25" r:id="rId11"/>
  </sheets>
  <definedNames>
    <definedName name="_xlnm.Print_Area" localSheetId="4">'3. Enabling'!$A$1:$G$105</definedName>
    <definedName name="_xlnm.Print_Area" localSheetId="5">'4. Monopiles'!$A$1:$G$29</definedName>
    <definedName name="_xlnm.Print_Area" localSheetId="6">'5. Jackets'!$A$1:$G$52</definedName>
    <definedName name="_xlnm.Print_Area" localSheetId="7">'6. Transition Pieces'!$A$1:$G$71</definedName>
    <definedName name="_xlnm.Print_Area" localSheetId="1">Acronyms!$A$1:$J$19</definedName>
    <definedName name="_xlnm.Print_Area" localSheetId="8">Appendices!$A$1:$G$75</definedName>
    <definedName name="_xlnm.Print_Area" localSheetId="3">Dashboard!$A$1:$J$46</definedName>
    <definedName name="_xlnm.Print_Area" localSheetId="0">'Revisions&amp;Action Log'!$A$1:$I$11</definedName>
    <definedName name="_xlnm.Print_Titles" localSheetId="4">'3. Enabling'!$1:$2</definedName>
    <definedName name="_xlnm.Print_Titles" localSheetId="5">'4. Monopiles'!$1:$2</definedName>
    <definedName name="_xlnm.Print_Titles" localSheetId="6">'5. Jackets'!$1:$2</definedName>
    <definedName name="_xlnm.Print_Titles" localSheetId="7">'6. Transition Pieces'!$1:$2</definedName>
    <definedName name="_xlnm.Print_Titles" localSheetId="8">Appendices!$1:$2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3" i="26" l="1"/>
  <c r="H45" i="24" s="1"/>
  <c r="I45" i="24" s="1"/>
  <c r="G32" i="26"/>
  <c r="H44" i="24" s="1"/>
  <c r="I44" i="24" s="1"/>
  <c r="G31" i="26"/>
  <c r="H43" i="24" s="1"/>
  <c r="I43" i="24" s="1"/>
  <c r="G30" i="26"/>
  <c r="H42" i="24" s="1"/>
  <c r="I42" i="24" s="1"/>
  <c r="G29" i="26"/>
  <c r="H41" i="24" s="1"/>
  <c r="I41" i="24" s="1"/>
  <c r="G28" i="26"/>
  <c r="H40" i="24" s="1"/>
  <c r="I40" i="24" s="1"/>
  <c r="G27" i="26"/>
  <c r="H39" i="24" s="1"/>
  <c r="I39" i="24" s="1"/>
  <c r="G26" i="26"/>
  <c r="H38" i="24" s="1"/>
  <c r="I38" i="24" s="1"/>
  <c r="G24" i="26"/>
  <c r="H36" i="24" s="1"/>
  <c r="I36" i="24" s="1"/>
  <c r="G23" i="26"/>
  <c r="H35" i="24" s="1"/>
  <c r="I35" i="24" s="1"/>
  <c r="G22" i="26"/>
  <c r="H34" i="24" s="1"/>
  <c r="I34" i="24" s="1"/>
  <c r="G21" i="26"/>
  <c r="H33" i="24" s="1"/>
  <c r="G19" i="26"/>
  <c r="H31" i="24" s="1"/>
  <c r="I31" i="24" s="1"/>
  <c r="G18" i="26"/>
  <c r="H30" i="24" s="1"/>
  <c r="I30" i="24" s="1"/>
  <c r="G17" i="26"/>
  <c r="H29" i="24" s="1"/>
  <c r="I29" i="24" s="1"/>
  <c r="G16" i="26"/>
  <c r="H28" i="24" s="1"/>
  <c r="I28" i="24" s="1"/>
  <c r="G14" i="26"/>
  <c r="H26" i="24" s="1"/>
  <c r="I26" i="24" s="1"/>
  <c r="G13" i="26"/>
  <c r="H25" i="24" s="1"/>
  <c r="I25" i="24" s="1"/>
  <c r="G12" i="26"/>
  <c r="H24" i="24" s="1"/>
  <c r="I24" i="24" s="1"/>
  <c r="G11" i="26"/>
  <c r="H23" i="24" s="1"/>
  <c r="I23" i="24" s="1"/>
  <c r="G9" i="26"/>
  <c r="H21" i="24" s="1"/>
  <c r="I21" i="24" s="1"/>
  <c r="G8" i="26"/>
  <c r="H20" i="24" s="1"/>
  <c r="I20" i="24" s="1"/>
  <c r="G7" i="26"/>
  <c r="H19" i="24" s="1"/>
  <c r="I19" i="24" s="1"/>
  <c r="G6" i="26"/>
  <c r="H18" i="24" s="1"/>
  <c r="I18" i="24" s="1"/>
  <c r="G5" i="26"/>
  <c r="H17" i="24" s="1"/>
  <c r="I17" i="24" s="1"/>
  <c r="G4" i="26"/>
  <c r="H16" i="24" s="1"/>
  <c r="F33" i="26"/>
  <c r="F45" i="24" s="1"/>
  <c r="G45" i="24" s="1"/>
  <c r="F32" i="26"/>
  <c r="F44" i="24" s="1"/>
  <c r="G44" i="24" s="1"/>
  <c r="F31" i="26"/>
  <c r="F43" i="24" s="1"/>
  <c r="G43" i="24" s="1"/>
  <c r="F30" i="26"/>
  <c r="F42" i="24" s="1"/>
  <c r="G42" i="24" s="1"/>
  <c r="F29" i="26"/>
  <c r="F41" i="24" s="1"/>
  <c r="G41" i="24" s="1"/>
  <c r="F28" i="26"/>
  <c r="F40" i="24" s="1"/>
  <c r="G40" i="24" s="1"/>
  <c r="F27" i="26"/>
  <c r="F39" i="24" s="1"/>
  <c r="G39" i="24" s="1"/>
  <c r="F26" i="26"/>
  <c r="F38" i="24" s="1"/>
  <c r="G38" i="24" s="1"/>
  <c r="F24" i="26"/>
  <c r="F36" i="24" s="1"/>
  <c r="G36" i="24" s="1"/>
  <c r="F23" i="26"/>
  <c r="F35" i="24" s="1"/>
  <c r="G35" i="24" s="1"/>
  <c r="F22" i="26"/>
  <c r="F34" i="24" s="1"/>
  <c r="G34" i="24" s="1"/>
  <c r="C24" i="26"/>
  <c r="C23" i="26"/>
  <c r="C22" i="26"/>
  <c r="C21" i="26"/>
  <c r="F21" i="26"/>
  <c r="F33" i="24" s="1"/>
  <c r="F19" i="26"/>
  <c r="F31" i="24" s="1"/>
  <c r="G31" i="24" s="1"/>
  <c r="F18" i="26"/>
  <c r="F30" i="24" s="1"/>
  <c r="G30" i="24" s="1"/>
  <c r="F17" i="26"/>
  <c r="F29" i="24" s="1"/>
  <c r="G29" i="24" s="1"/>
  <c r="F16" i="26"/>
  <c r="F28" i="24" s="1"/>
  <c r="F11" i="26"/>
  <c r="F4" i="26"/>
  <c r="F16" i="24" s="1"/>
  <c r="C33" i="26"/>
  <c r="C32" i="26"/>
  <c r="C31" i="26"/>
  <c r="C30" i="26"/>
  <c r="C29" i="26"/>
  <c r="C28" i="26"/>
  <c r="C27" i="26"/>
  <c r="C26" i="26"/>
  <c r="C19" i="26"/>
  <c r="C18" i="26"/>
  <c r="C17" i="26"/>
  <c r="C16" i="26"/>
  <c r="F14" i="26"/>
  <c r="F26" i="24" s="1"/>
  <c r="G26" i="24" s="1"/>
  <c r="C14" i="26"/>
  <c r="F13" i="26"/>
  <c r="F25" i="24" s="1"/>
  <c r="G25" i="24" s="1"/>
  <c r="C13" i="26"/>
  <c r="F12" i="26"/>
  <c r="F24" i="24" s="1"/>
  <c r="G24" i="24" s="1"/>
  <c r="C12" i="26"/>
  <c r="C11" i="26"/>
  <c r="F9" i="26"/>
  <c r="F21" i="24" s="1"/>
  <c r="G21" i="24" s="1"/>
  <c r="C9" i="26"/>
  <c r="F8" i="26"/>
  <c r="F20" i="24" s="1"/>
  <c r="G20" i="24" s="1"/>
  <c r="C8" i="26"/>
  <c r="F7" i="26"/>
  <c r="F19" i="24" s="1"/>
  <c r="G19" i="24" s="1"/>
  <c r="C7" i="26"/>
  <c r="F6" i="26"/>
  <c r="F18" i="24" s="1"/>
  <c r="G18" i="24" s="1"/>
  <c r="C6" i="26"/>
  <c r="F5" i="26"/>
  <c r="F17" i="24" s="1"/>
  <c r="G17" i="24" s="1"/>
  <c r="C5" i="26"/>
  <c r="C4" i="26"/>
  <c r="E10" i="25"/>
  <c r="F7" i="25"/>
  <c r="F6" i="25"/>
  <c r="F5" i="25"/>
  <c r="F4" i="25"/>
  <c r="F3" i="25"/>
  <c r="B7" i="25"/>
  <c r="B6" i="25"/>
  <c r="B5" i="25"/>
  <c r="B4" i="25"/>
  <c r="B3" i="25"/>
  <c r="C16" i="24"/>
  <c r="C17" i="24"/>
  <c r="C18" i="24"/>
  <c r="C19" i="24"/>
  <c r="C20" i="24"/>
  <c r="C21" i="24"/>
  <c r="C23" i="24"/>
  <c r="C24" i="24"/>
  <c r="C25" i="24"/>
  <c r="C26" i="24"/>
  <c r="C28" i="24"/>
  <c r="C29" i="24"/>
  <c r="C30" i="24"/>
  <c r="C31" i="24"/>
  <c r="C33" i="24"/>
  <c r="C34" i="24"/>
  <c r="C35" i="24"/>
  <c r="C36" i="24"/>
  <c r="C38" i="24"/>
  <c r="C39" i="24"/>
  <c r="C40" i="24"/>
  <c r="C41" i="24"/>
  <c r="C42" i="24"/>
  <c r="C43" i="24"/>
  <c r="C44" i="24"/>
  <c r="C45" i="24"/>
  <c r="F10" i="26" l="1"/>
  <c r="C4" i="25" s="1"/>
  <c r="F23" i="24"/>
  <c r="G23" i="24" s="1"/>
  <c r="F3" i="26"/>
  <c r="G25" i="26"/>
  <c r="G20" i="26"/>
  <c r="G15" i="26"/>
  <c r="G10" i="26"/>
  <c r="G3" i="26"/>
  <c r="F25" i="26"/>
  <c r="F20" i="26"/>
  <c r="F15" i="26"/>
  <c r="F10" i="25"/>
  <c r="G28" i="24"/>
  <c r="I16" i="24"/>
  <c r="I33" i="24"/>
  <c r="G16" i="24"/>
  <c r="G33" i="24"/>
  <c r="F2" i="26" l="1"/>
  <c r="F14" i="24" s="1"/>
  <c r="F22" i="24"/>
  <c r="G22" i="24" s="1"/>
  <c r="C7" i="25"/>
  <c r="F37" i="24"/>
  <c r="G37" i="24" s="1"/>
  <c r="D7" i="25"/>
  <c r="H37" i="24"/>
  <c r="I37" i="24" s="1"/>
  <c r="C6" i="25"/>
  <c r="F32" i="24"/>
  <c r="G32" i="24" s="1"/>
  <c r="D6" i="25"/>
  <c r="H32" i="24"/>
  <c r="I32" i="24" s="1"/>
  <c r="C5" i="25"/>
  <c r="F27" i="24"/>
  <c r="G27" i="24" s="1"/>
  <c r="D5" i="25"/>
  <c r="H27" i="24"/>
  <c r="I27" i="24" s="1"/>
  <c r="D4" i="25"/>
  <c r="H22" i="24"/>
  <c r="I22" i="24" s="1"/>
  <c r="H15" i="24"/>
  <c r="I15" i="24" s="1"/>
  <c r="D3" i="25"/>
  <c r="C3" i="25"/>
  <c r="F15" i="24"/>
  <c r="G15" i="24" s="1"/>
  <c r="C8" i="25" l="1"/>
  <c r="G14" i="24"/>
  <c r="F8" i="25"/>
  <c r="D8" i="25"/>
  <c r="G2" i="26" l="1"/>
  <c r="H14" i="24" s="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tc={D69B3657-A4BF-4D0C-AC6B-FCFB33732EBF}</author>
    <author>tc={75C755A7-0EAE-4B31-9E08-960DEE61D7BC}</author>
    <author>tc={80F83447-F1AB-45CF-95B7-E3E444BB7FDC}</author>
    <author>tc={D5C4DC15-D5B9-43D5-84A3-EBDE7BD61B2A}</author>
  </authors>
  <commentList>
    <comment ref="B3" authorId="0" shapeId="0" xr:uid="{D69B3657-A4BF-4D0C-AC6B-FCFB33732EBF}">
      <text>
        <t>[Threaded comment]
Your version of Excel allows you to read this threaded comment; however, any edits to it will get removed if the file is opened in a newer version of Excel. Learn more: https://go.microsoft.com/fwlink/?linkid=870924
Comment:
    Re: page 61: "incorporate emergency rescue and evacuation procedure into design of confined spaces".  This should read consider and not incorporate.
training and awareness: Ensure that designers,….  Should read Encourage and not Ensure.</t>
      </text>
    </comment>
    <comment ref="B4" authorId="1" shapeId="0" xr:uid="{75C755A7-0EAE-4B31-9E08-960DEE61D7BC}">
      <text>
        <t>[Threaded comment]
Your version of Excel allows you to read this threaded comment; however, any edits to it will get removed if the file is opened in a newer version of Excel. Learn more: https://go.microsoft.com/fwlink/?linkid=870924
Comment:
    Re: page 61: "incorporate emergency rescue and evacuation procedure into design of confined spaces".  This should read consider and not incorporate.
training and awareness: Ensure that designers,….  Should read Encourage and not Ensure.</t>
      </text>
    </comment>
    <comment ref="B24" authorId="2" shapeId="0" xr:uid="{80F83447-F1AB-45CF-95B7-E3E444BB7FDC}">
      <text>
        <t>[Threaded comment]
Your version of Excel allows you to read this threaded comment; however, any edits to it will get removed if the file is opened in a newer version of Excel. Learn more: https://go.microsoft.com/fwlink/?linkid=870924
Comment:
    Re: page 68: "Consider gross weight of final product against capabilities of the contractor."  This makes no sense.  Only contractors with cranes capable of the required lifts (complex or otherwise) would be asked to tender / submit costs.</t>
      </text>
    </comment>
    <comment ref="B49" authorId="3" shapeId="0" xr:uid="{D5C4DC15-D5B9-43D5-84A3-EBDE7BD61B2A}">
      <text>
        <t>[Threaded comment]
Your version of Excel allows you to read this threaded comment; however, any edits to it will get removed if the file is opened in a newer version of Excel. Learn more: https://go.microsoft.com/fwlink/?linkid=870924
Comment:
    Re: page 68: "Consider gross weight of final product against capabilities of the contractor."  This makes no sense.  Only contractors with cranes capable of the required lifts (complex or otherwise) would be asked to tender / submit costs.</t>
      </text>
    </comment>
  </commentList>
</comments>
</file>

<file path=xl/sharedStrings.xml><?xml version="1.0" encoding="utf-8"?>
<sst xmlns="http://schemas.openxmlformats.org/spreadsheetml/2006/main" count="815" uniqueCount="387">
  <si>
    <t>EI3578 STEEL FABRICATION
IN THE OFFSHORE WIND INDUSTRY
December 2024
Revisions and Action Log</t>
  </si>
  <si>
    <t>Revision</t>
  </si>
  <si>
    <t>Comment</t>
  </si>
  <si>
    <t>R1</t>
  </si>
  <si>
    <t>R2</t>
  </si>
  <si>
    <t>R3</t>
  </si>
  <si>
    <t>R4</t>
  </si>
  <si>
    <t>R5</t>
  </si>
  <si>
    <t>Action Log</t>
  </si>
  <si>
    <t>A1</t>
  </si>
  <si>
    <t>A2</t>
  </si>
  <si>
    <t>A3</t>
  </si>
  <si>
    <t>A4</t>
  </si>
  <si>
    <t>A5</t>
  </si>
  <si>
    <t>A6</t>
  </si>
  <si>
    <t>A7</t>
  </si>
  <si>
    <t>A8</t>
  </si>
  <si>
    <t>A9</t>
  </si>
  <si>
    <t>A10</t>
  </si>
  <si>
    <t>A11</t>
  </si>
  <si>
    <t>A12</t>
  </si>
  <si>
    <t>A13</t>
  </si>
  <si>
    <t>EI3578 STEEL FABRICATION
IN THE OFFSHORE WIND INDUSTRY
December 2024 
Acronyms and Abbreviations</t>
  </si>
  <si>
    <t>Acronyms / Abbreviations</t>
  </si>
  <si>
    <t>Description</t>
  </si>
  <si>
    <t>HAVS</t>
  </si>
  <si>
    <t>Hand-arm Vibration Syndrome</t>
  </si>
  <si>
    <t>HAZID</t>
  </si>
  <si>
    <t>Hazard Identification</t>
  </si>
  <si>
    <t>HSE</t>
  </si>
  <si>
    <t>Health Safety and Environmental</t>
  </si>
  <si>
    <t>H&amp;S</t>
  </si>
  <si>
    <t>Health and Safety</t>
  </si>
  <si>
    <t>MEWP</t>
  </si>
  <si>
    <t>Mobile Elevated Work Platform</t>
  </si>
  <si>
    <t>PPE</t>
  </si>
  <si>
    <t>Personal Protective Equipment</t>
  </si>
  <si>
    <t>PM</t>
  </si>
  <si>
    <t>Project Manager</t>
  </si>
  <si>
    <t>RAMS</t>
  </si>
  <si>
    <t>Risk Assessments and Method Statements</t>
  </si>
  <si>
    <t>RCA</t>
  </si>
  <si>
    <t>Root Cause Analysis</t>
  </si>
  <si>
    <t>RPE</t>
  </si>
  <si>
    <t>Respiratory Protective Equipment</t>
  </si>
  <si>
    <t>SIMOPS</t>
  </si>
  <si>
    <t>Simultaneous Operations</t>
  </si>
  <si>
    <t>SSOW</t>
  </si>
  <si>
    <t>Safe Systems of Work</t>
  </si>
  <si>
    <t>WAH</t>
  </si>
  <si>
    <t>Work at Height</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</si>
  <si>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</si>
  <si>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</si>
  <si>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</si>
  <si>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</si>
  <si>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</si>
  <si>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</si>
  <si>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</si>
  <si>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</si>
  <si>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</si>
  <si>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</si>
  <si>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</si>
  <si>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</si>
  <si>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</si>
  <si>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</si>
  <si>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</si>
  <si>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</si>
  <si>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</si>
  <si>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</si>
  <si>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</si>
  <si>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</si>
  <si>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</si>
  <si>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</si>
  <si>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</si>
  <si>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t>EI3578 STEEL FABRICATION
IN THE OFFSHORE WIND INDUSTRY, December 2024
Checklist Summary Report</t>
  </si>
  <si>
    <t>GPG reference: https://www.gplusoffshorewind.com/__data/assets/pdf_file/0003/1604136/G-Steel-fabrication-in-the-offshore-wind-industry.pdf</t>
  </si>
  <si>
    <t>Implementation  level</t>
  </si>
  <si>
    <t>Phase Checked</t>
  </si>
  <si>
    <t>Jurisdiction</t>
  </si>
  <si>
    <t>Reference</t>
  </si>
  <si>
    <t>Date</t>
  </si>
  <si>
    <t>Reviewer(s)</t>
  </si>
  <si>
    <t>Assessment Status</t>
  </si>
  <si>
    <t>Maturity 
Level (weighted)</t>
  </si>
  <si>
    <t>Overall Level</t>
  </si>
  <si>
    <t>Enabling Activities and Human Aspects</t>
  </si>
  <si>
    <t>Monopiles</t>
  </si>
  <si>
    <t>Jackets</t>
  </si>
  <si>
    <t>Transition Pieces</t>
  </si>
  <si>
    <t>A</t>
  </si>
  <si>
    <t>Appendices</t>
  </si>
  <si>
    <t>B</t>
  </si>
  <si>
    <t>C</t>
  </si>
  <si>
    <t>D</t>
  </si>
  <si>
    <t>E</t>
  </si>
  <si>
    <t>F</t>
  </si>
  <si>
    <t>G</t>
  </si>
  <si>
    <t>H</t>
  </si>
  <si>
    <t>3. Enabling Activities and Human Aspects</t>
  </si>
  <si>
    <t>Item</t>
  </si>
  <si>
    <t>Question</t>
  </si>
  <si>
    <t>Status</t>
  </si>
  <si>
    <t>Supporting comments</t>
  </si>
  <si>
    <t>Actions</t>
  </si>
  <si>
    <t>Owner</t>
  </si>
  <si>
    <t xml:space="preserve">Date </t>
  </si>
  <si>
    <t>Roles and Responsibilities</t>
  </si>
  <si>
    <t>3.1.2</t>
  </si>
  <si>
    <r>
      <t xml:space="preserve">Have the following roles been appointed for the </t>
    </r>
    <r>
      <rPr>
        <b/>
        <sz val="8"/>
        <color rgb="FF000000"/>
        <rFont val="Aptos"/>
        <family val="2"/>
      </rPr>
      <t>design phase</t>
    </r>
    <r>
      <rPr>
        <sz val="8"/>
        <color rgb="FF000000"/>
        <rFont val="Aptos"/>
        <family val="2"/>
      </rPr>
      <t>?:</t>
    </r>
  </si>
  <si>
    <t>Project manager</t>
  </si>
  <si>
    <t>Not Assessed</t>
  </si>
  <si>
    <t>Reason 1</t>
  </si>
  <si>
    <t>Design manager</t>
  </si>
  <si>
    <t>3.1.3</t>
  </si>
  <si>
    <r>
      <t>Have the following roles been appointed for the</t>
    </r>
    <r>
      <rPr>
        <b/>
        <sz val="8"/>
        <color rgb="FF000000"/>
        <rFont val="Aptos"/>
        <family val="2"/>
      </rPr>
      <t xml:space="preserve"> tendering phase</t>
    </r>
    <r>
      <rPr>
        <sz val="8"/>
        <color rgb="FF000000"/>
        <rFont val="Aptos"/>
        <family val="2"/>
      </rPr>
      <t>?:</t>
    </r>
  </si>
  <si>
    <t>Procurement manager</t>
  </si>
  <si>
    <t>Health and safety manager</t>
  </si>
  <si>
    <t>Cultural liaison</t>
  </si>
  <si>
    <t>3.1.4</t>
  </si>
  <si>
    <r>
      <t xml:space="preserve">Have the following roles been appointed for the </t>
    </r>
    <r>
      <rPr>
        <b/>
        <sz val="8"/>
        <color rgb="FF000000"/>
        <rFont val="Aptos"/>
        <family val="2"/>
      </rPr>
      <t>execution phase</t>
    </r>
    <r>
      <rPr>
        <sz val="8"/>
        <color rgb="FF000000"/>
        <rFont val="Aptos"/>
        <family val="2"/>
      </rPr>
      <t>?:</t>
    </r>
  </si>
  <si>
    <t>Site supervisor</t>
  </si>
  <si>
    <t>Safety engineer / coordinator</t>
  </si>
  <si>
    <t>Client representative</t>
  </si>
  <si>
    <t>Standardisation of Contractor's Requirements</t>
  </si>
  <si>
    <t>3.2.1</t>
  </si>
  <si>
    <t>Defining health and safety requirements</t>
  </si>
  <si>
    <t>Have the process and variations to production been identified via interaction with the relevant contractor(s)?</t>
  </si>
  <si>
    <t>Has a schedule for H&amp;S review been agreed with the contractor(s) to ensure  risk identification has been achieved?</t>
  </si>
  <si>
    <t>Have checks been carried out to ensure contractor H&amp;S documentation aligns with project objectives?</t>
  </si>
  <si>
    <t>Has a minimum fixed H&amp;S budget been mandated?</t>
  </si>
  <si>
    <t>Are procedures in place for management and control of contractors / subcontractors?</t>
  </si>
  <si>
    <t>3.2.2</t>
  </si>
  <si>
    <t>Integration to contractual agreements</t>
  </si>
  <si>
    <t>Is the contract clear?</t>
  </si>
  <si>
    <t>Are performance metrics defined?</t>
  </si>
  <si>
    <t>Are specific training requirements defined?</t>
  </si>
  <si>
    <t>Are minimum H&amp;S resources defined?</t>
  </si>
  <si>
    <t>Has a schedule for H&amp;S site inspection and auditing been defined?</t>
  </si>
  <si>
    <t>Are minimum requirements for contractors defined?</t>
  </si>
  <si>
    <t>Have emergency response procedures been planned and documented?</t>
  </si>
  <si>
    <t>Are project reporting requirements defined including for incidents?</t>
  </si>
  <si>
    <t>Are incident reporting procedures defined?</t>
  </si>
  <si>
    <t>Are safety performance incentives defined?</t>
  </si>
  <si>
    <t>3.2.3</t>
  </si>
  <si>
    <t>Guidance on selection of contractor</t>
  </si>
  <si>
    <t>Has the contractor returned their supplier qualification questionnaire and does it contain the required supporting evidence?</t>
  </si>
  <si>
    <t>Have pre-selection audits been undertaken pre-contract award?</t>
  </si>
  <si>
    <t>Has the contractor been evaluated against a suitable weighting system?</t>
  </si>
  <si>
    <t>Training and Awareness</t>
  </si>
  <si>
    <t>3.3.1</t>
  </si>
  <si>
    <t>Responsibilities</t>
  </si>
  <si>
    <t>Has clarity been achieved to define the roles split between:</t>
  </si>
  <si>
    <t>Developers?</t>
  </si>
  <si>
    <t>Contractors?</t>
  </si>
  <si>
    <t>3.3.2</t>
  </si>
  <si>
    <t>Training and awareness topics</t>
  </si>
  <si>
    <t>Have the following topics been included?:</t>
  </si>
  <si>
    <t>Project charter</t>
  </si>
  <si>
    <t>Project specific induction</t>
  </si>
  <si>
    <t>Local legal requirements</t>
  </si>
  <si>
    <t>Additional topics as identified from gap analysis</t>
  </si>
  <si>
    <t>Emergency response drills</t>
  </si>
  <si>
    <t>Permit to work training</t>
  </si>
  <si>
    <t xml:space="preserve">Reporting </t>
  </si>
  <si>
    <t>Incident investigation training</t>
  </si>
  <si>
    <t>Cultural sensitivity training</t>
  </si>
  <si>
    <t>3.3.3</t>
  </si>
  <si>
    <t>Cultural behaviour awareness</t>
  </si>
  <si>
    <t>Have cultural liaisons been appointed?</t>
  </si>
  <si>
    <t>Has a baseline safety culture maturity been established?</t>
  </si>
  <si>
    <t>Has safety training been customised for cultural nuances?</t>
  </si>
  <si>
    <t>Has a program for fostering diversity awareness been established?</t>
  </si>
  <si>
    <t>Incident and Observation Reporting and Investigation</t>
  </si>
  <si>
    <t>3.4.1</t>
  </si>
  <si>
    <t>Reporting process</t>
  </si>
  <si>
    <t>Is strong, visible leadership evident?</t>
  </si>
  <si>
    <t>Have clear reporting channels and effective reporting systems been developed?</t>
  </si>
  <si>
    <t>Are immediate reporting protocols established?</t>
  </si>
  <si>
    <t>Are standardised templates developed and in place?</t>
  </si>
  <si>
    <t>3.4.2</t>
  </si>
  <si>
    <t>Investigating process</t>
  </si>
  <si>
    <t>Has a competent investigation team been designated?</t>
  </si>
  <si>
    <t>Does the investigation process include root cause analysis?</t>
  </si>
  <si>
    <t>Has a documentation protocol been established for an investigation?</t>
  </si>
  <si>
    <t>Have procedures been established for follow up and verifying effectiveness?</t>
  </si>
  <si>
    <t>Compliance and Auditing</t>
  </si>
  <si>
    <t>3.5.1</t>
  </si>
  <si>
    <t>Compliance prior to execution</t>
  </si>
  <si>
    <t>Have the following items been undertaken prior to execution?:</t>
  </si>
  <si>
    <t>Kick off meeting with stakeholders</t>
  </si>
  <si>
    <t>Pre-qualification questionnaire open actions are closed out or have accepted mitigations</t>
  </si>
  <si>
    <t>Project risk register is up-to-date with clear owners and mitigations</t>
  </si>
  <si>
    <t>Outstanding nonconformities closed out</t>
  </si>
  <si>
    <t>Review of contractors HSE Plans and supporting documentation</t>
  </si>
  <si>
    <t>Establishment of document management system</t>
  </si>
  <si>
    <t>3.5.2</t>
  </si>
  <si>
    <t>Compliance during execution</t>
  </si>
  <si>
    <t>Is provision established for continuous monitoring?</t>
  </si>
  <si>
    <t>Is provision in place for periodic safety tours?</t>
  </si>
  <si>
    <t>Is provision in place for periodic safety audits?</t>
  </si>
  <si>
    <t>3.5.3</t>
  </si>
  <si>
    <t>Auditing procedures</t>
  </si>
  <si>
    <t>Are robust procedures in place to ensure:</t>
  </si>
  <si>
    <t>a systematic approach to auditing including a clear audit plan specific for the project (and inclusion of checks for special or variations to normal procedure)</t>
  </si>
  <si>
    <t>defined criteria and checklists</t>
  </si>
  <si>
    <t>a multidisciplinary auditing team</t>
  </si>
  <si>
    <t>established documentation and reporting protocols</t>
  </si>
  <si>
    <t>clear follow up and close out processes</t>
  </si>
  <si>
    <t>Continuous Improvement</t>
  </si>
  <si>
    <t>3.6.1</t>
  </si>
  <si>
    <t>Collecting safety performance data</t>
  </si>
  <si>
    <t>Are safety performance metrics defined for the project?</t>
  </si>
  <si>
    <t>Is a robust data capture methdology in place to collate the data?</t>
  </si>
  <si>
    <t>Has a monthly reporting strategy been established?</t>
  </si>
  <si>
    <t>Has a basis for positive behavioural safety been established that will encourage feedback from contractors?</t>
  </si>
  <si>
    <t>3.6.2</t>
  </si>
  <si>
    <t>Analysing safety performance data</t>
  </si>
  <si>
    <t>Is provision in place for analysing safety performance data across a range of phases, work areas and contractors?</t>
  </si>
  <si>
    <t>Is provision in place to benchmark against industry standards and practices including the prioritisation of RCA incidents to identify systematic failures?</t>
  </si>
  <si>
    <t>3.6.3</t>
  </si>
  <si>
    <t>Implementing lessons learned</t>
  </si>
  <si>
    <t>Have structured lessons learned been incorporated to the programme at key milestones?</t>
  </si>
  <si>
    <t>Is provision included to review incidents and their root causes to allow for lessons learned to be translated into improvement plans?</t>
  </si>
  <si>
    <t>Is provision included to share lessons learned across projects, teams and contractors?</t>
  </si>
  <si>
    <t>4. Monopiles - Hazardous Activities</t>
  </si>
  <si>
    <t>Typical Hazards associated to Monopiles Fabrication</t>
  </si>
  <si>
    <t>Work at height</t>
  </si>
  <si>
    <t>Have suitable and sufficient mitigations been initiated including:</t>
  </si>
  <si>
    <t>application of hierarchy of controls</t>
  </si>
  <si>
    <t>minimising SIMOPS</t>
  </si>
  <si>
    <t>competent operatives</t>
  </si>
  <si>
    <t>rescue plans and procedures</t>
  </si>
  <si>
    <t>tool and materials management from height</t>
  </si>
  <si>
    <t>environmental conditions at the point of work at height</t>
  </si>
  <si>
    <t>Welding of large cans</t>
  </si>
  <si>
    <t>Are automated welding processes in place where possible?</t>
  </si>
  <si>
    <t>Is provision in place for suitable training and to check competencies of operatives for new equipment and processes?</t>
  </si>
  <si>
    <t>Is provision in place for suitable and sufficient extraction, ventilation and RPE?</t>
  </si>
  <si>
    <t>Is a suitable and sufficient fire management plan in place including fire fighting equipment?</t>
  </si>
  <si>
    <t>Handling, lifting and transport of large plates, cans and sections</t>
  </si>
  <si>
    <t>Has the process for handling been optimised?</t>
  </si>
  <si>
    <t>Have suitable and sufficient risk assessments been developed?</t>
  </si>
  <si>
    <t>Have upper and lower limits for operations been established including for adverse weather, for example, and safe suspension of activities?</t>
  </si>
  <si>
    <t>Has documentation been supplied for review by the deadline?</t>
  </si>
  <si>
    <t>Manual handling of tools and equipment and tool suitability</t>
  </si>
  <si>
    <t>Has the application of hierarchy of controls been implemented?</t>
  </si>
  <si>
    <t>Are operatives trained in manual handling?</t>
  </si>
  <si>
    <t xml:space="preserve"> </t>
  </si>
  <si>
    <t>Are mechanical means of handling in place where possible and are tools and equipment suitable for the task?</t>
  </si>
  <si>
    <t>Has provision been made for access for inspection and methodologies and equipment to allow for this to be achieved safely?</t>
  </si>
  <si>
    <t>Material handling and storage</t>
  </si>
  <si>
    <t>Are access and egress points to storage locations safe?</t>
  </si>
  <si>
    <t>Have suitable storage arrangements been developed including for chemicals and hazardous materials?</t>
  </si>
  <si>
    <t>Grit blasting and coating</t>
  </si>
  <si>
    <t>Are automated gritting / blasting processes in place where possible to minimise operative exposure?</t>
  </si>
  <si>
    <t>Is entry to blasting and coating areas restricted to prevent unauthorised access?</t>
  </si>
  <si>
    <t>Is provision in place for operative PPE / RPE specific for the task?</t>
  </si>
  <si>
    <t>Is provision in place for HAVS and noise monitoring and processes in place to limit exposure?</t>
  </si>
  <si>
    <t>High-pressure water jetting</t>
  </si>
  <si>
    <t>Are automated high pressure water-jetting processes in place where possible to minimise operative exposure?</t>
  </si>
  <si>
    <t>Are exclusion zones suitably cordoned off with physical barriers?</t>
  </si>
  <si>
    <t>Are operatives trained in high pressure water-jetting?</t>
  </si>
  <si>
    <t>Is provision in place for suitable PPE / RPE specific for the task including heavy duty overalls, face protection, hearing protection, etc.?</t>
  </si>
  <si>
    <t>Is provision in place for noise monitoring and are processes in place to limit exposure?</t>
  </si>
  <si>
    <t>Is provision in place for whip checks and pre-use inspections of all equipment?</t>
  </si>
  <si>
    <t>Safety Guidance at Tendering Phase</t>
  </si>
  <si>
    <t>Have contractors been assessed for capabilities and suitability for the project?</t>
  </si>
  <si>
    <t>Have specific safety performance requirements been defined?</t>
  </si>
  <si>
    <t>Is provision established for evaluating safety records and capabilities?</t>
  </si>
  <si>
    <t>Safety Guidance at Execution Phase</t>
  </si>
  <si>
    <t>Does the contract include detailed safety requirements?</t>
  </si>
  <si>
    <t>Is provision included to monitor, coach and enforce safety compliance?</t>
  </si>
  <si>
    <t>Have roles and responsibilities for safety management been defined?</t>
  </si>
  <si>
    <t>Safety Guidance at Close-out Phase</t>
  </si>
  <si>
    <t>Has safety documentation been reviewed?</t>
  </si>
  <si>
    <t>Has an assessment of safety measures been conducted?</t>
  </si>
  <si>
    <t>Has a comprehensive handover process been established and carried out?</t>
  </si>
  <si>
    <t>5. Jackets - Hazardous Activities</t>
  </si>
  <si>
    <t>Typical Hazards associated to Jacket Fabrication</t>
  </si>
  <si>
    <t>Is provision in place to manage and minimise SIMOPS where possible?</t>
  </si>
  <si>
    <t>Is provision in place for sequencing and scheduling and communicating this to all parties?</t>
  </si>
  <si>
    <t>Is provision in place to segregate work areas?</t>
  </si>
  <si>
    <t>Is provision in place to allow communication between SIMOPS working parties?</t>
  </si>
  <si>
    <t>Is provision in place to conduct regular inspections of the SIMOPS areas including reporting of findings?</t>
  </si>
  <si>
    <t>Handling, lifting and transport of large components and sections</t>
  </si>
  <si>
    <t>Confined space</t>
  </si>
  <si>
    <t>Have suitable plans and procedures been initiated if welding in confined spaces must be carried out?  Have alternatives been considered?</t>
  </si>
  <si>
    <t>Has ventilation and monitoring of air quality been considered?</t>
  </si>
  <si>
    <t>Is a suitable and sufficient emergency plan developed and emergency equipment in place within or near the confined space?</t>
  </si>
  <si>
    <t>6. Transition Pieces - Hazardous Activities</t>
  </si>
  <si>
    <t>Typical Hazards associated to Transition Piece Fabrication</t>
  </si>
  <si>
    <t>Complex welding and joining of sections and secondary steel components</t>
  </si>
  <si>
    <t>Are suitable and sufficient risk assessments and method statements in place?</t>
  </si>
  <si>
    <t>Handling, lifting and transport of large cplates, cans and sections</t>
  </si>
  <si>
    <t>Has the process for handling been optimised and automated so far as possible?</t>
  </si>
  <si>
    <t>Have checks been made on the access road and hardstands to ensure loadbearing capacity is sufficient?</t>
  </si>
  <si>
    <t>Have suitable and sufficient risk assessments been developed by competent person(s)?</t>
  </si>
  <si>
    <t>Has provision been made for access for inspection and methodologies and equopment to allow for this to be achieved safely?</t>
  </si>
  <si>
    <t>Is provision in place for suitable PPE / RPE specific for the task incluidng heavy duty overalls, face protection, hearing protection, etc.?</t>
  </si>
  <si>
    <t>Internal fitout and assembly</t>
  </si>
  <si>
    <t>Has a thorough review of installation methodologogy been conducted?</t>
  </si>
  <si>
    <t>Have lifting plans been developed?</t>
  </si>
  <si>
    <t>Have third-party contractors been indicted to the projects and received the necessary documentation in advance?</t>
  </si>
  <si>
    <t>Are suitable and sufficient procedured in place for monitoring HAVS exposure?</t>
  </si>
  <si>
    <t>Are access control and permit procedures in place, notably for SIMOPS?</t>
  </si>
  <si>
    <t>Upending</t>
  </si>
  <si>
    <t>Have suitable heavy lift contractors been engaged to ensure competency?</t>
  </si>
  <si>
    <t>Has a competent person reviewed the lift plans and any recommendations or comments been closed out?</t>
  </si>
  <si>
    <t>Are suitable access control procedures established?</t>
  </si>
  <si>
    <t>Has a suitable rescue plan been developed?</t>
  </si>
  <si>
    <t>Have contractors been assessed for capabilities and suitablility for the project?</t>
  </si>
  <si>
    <t xml:space="preserve">A </t>
  </si>
  <si>
    <t>Confined Spaces</t>
  </si>
  <si>
    <t>A.2</t>
  </si>
  <si>
    <t>Best Practices for Design Phase</t>
  </si>
  <si>
    <t>Have suitable and sufficient risk assessments been undertaken during design to assist elimination of confined spaces?</t>
  </si>
  <si>
    <t>Is there a record of design for safe access incorporating safety equipment?</t>
  </si>
  <si>
    <t>Has a suitable emergency evacuation plan been developed by competent person(s)?</t>
  </si>
  <si>
    <t>Have competency checks been carried out on personnel working on confined space design re: safety mitigations?</t>
  </si>
  <si>
    <t>A.3</t>
  </si>
  <si>
    <t>Best Practices for Fabrication Phase</t>
  </si>
  <si>
    <t>Is a control of entry procedure in place?</t>
  </si>
  <si>
    <t>Is adequate lighting in place to ensure visibility?</t>
  </si>
  <si>
    <t>Is a suitable and sufficient communication system in place between the stand-by man and operatives in the confined space?</t>
  </si>
  <si>
    <t>Are monitors for gas detection, air quality, temperature, humidity, etc. in place?</t>
  </si>
  <si>
    <t>Is emergency equipment in place within or near the confined space?</t>
  </si>
  <si>
    <t>Have all operatives been trained in confined space work, hold the necessary competencies, have briefings been held and have tests been carried out on the monitoring and emergency equipment prior to commencement?</t>
  </si>
  <si>
    <t>Dropped Objects</t>
  </si>
  <si>
    <t>B.2</t>
  </si>
  <si>
    <t>Have suitable and sufficient risk assessments been undertaken during design to identify potential hazards related to dropped objects?</t>
  </si>
  <si>
    <t>Does the design include secure attachment points?</t>
  </si>
  <si>
    <t>B.3</t>
  </si>
  <si>
    <t>Have suitable and sufficient plans and procedures been developed?</t>
  </si>
  <si>
    <t>Has provision for tool and material management been established?</t>
  </si>
  <si>
    <t>Are suitable control measures such as guardrails in place?</t>
  </si>
  <si>
    <t>Has the work location been assessed for clearance zones and overhead hazards?</t>
  </si>
  <si>
    <t>Is an established inspection and maintenance plan / schedule in place?</t>
  </si>
  <si>
    <t>Is provision in place for operative training?</t>
  </si>
  <si>
    <t>Housekeeping</t>
  </si>
  <si>
    <t>C.3</t>
  </si>
  <si>
    <t>Are suitable and sufficient procedures in place to ensure leadership and supervision for the duration of the activities?</t>
  </si>
  <si>
    <t>Has suitable provision been made for resource planning?</t>
  </si>
  <si>
    <t>Have operatives received training on housekeeping procedures?</t>
  </si>
  <si>
    <t>Lifting Operations</t>
  </si>
  <si>
    <t>D.2</t>
  </si>
  <si>
    <t>Have suitable and sufficient risk assessments been undertaken during design to eliminate lifting operations where reasonably practicable?</t>
  </si>
  <si>
    <t>Have suitable design features been incorporated in the design to aid lifting operations?</t>
  </si>
  <si>
    <t>Has consideration been made for load analysis?</t>
  </si>
  <si>
    <t>Has consideration been given to lifting accessories to ensure standardised accessories are compatible?</t>
  </si>
  <si>
    <t>Has alignment on accessibility and clearance within the fabrication yard?</t>
  </si>
  <si>
    <t>D.3</t>
  </si>
  <si>
    <t>Have lifting plans and procedures been developed?</t>
  </si>
  <si>
    <t>Are clear markings, signage and processes in place to ensure safe lifting operations?</t>
  </si>
  <si>
    <t>Is provision in place to carry out competency checks on operatives?</t>
  </si>
  <si>
    <t>Is provision in place for pre-lift inspections?</t>
  </si>
  <si>
    <t>Is provision in place for adverse weather and other environmental checks prior to and during the lift?</t>
  </si>
  <si>
    <t>Is suitable provision in place for lifting persons, if necessary?</t>
  </si>
  <si>
    <t>E.3</t>
  </si>
  <si>
    <t>Is a permit system in place with suitable communication via one entity, for example, the principle / main contractor?</t>
  </si>
  <si>
    <t>Traffic Management</t>
  </si>
  <si>
    <t>F.1</t>
  </si>
  <si>
    <t>Have suitable and sufficient plans and procedures been developed with suitable signage?</t>
  </si>
  <si>
    <t>Is provision in place to check competencies of operatives and to provide traffic management training?</t>
  </si>
  <si>
    <t>Working at Heights</t>
  </si>
  <si>
    <t>G.2</t>
  </si>
  <si>
    <t>Have suitable and sufficient work at height risk assessments been developed?</t>
  </si>
  <si>
    <t>Have HAZIDs during design enable elimination of some or all work at height requirements?</t>
  </si>
  <si>
    <t>G.3</t>
  </si>
  <si>
    <t>Have suitable and sufficient plans and procedures been developed for work at height?</t>
  </si>
  <si>
    <t>Is provision in place to check competencies of operatives and to provide work at height training?</t>
  </si>
  <si>
    <t>Has consideration of work platforms etc. been carried out?</t>
  </si>
  <si>
    <t>Is provision in place for specific work at height PPE and inspections to be carried out?</t>
  </si>
  <si>
    <t>Working Near or Over Water</t>
  </si>
  <si>
    <t>H.3</t>
  </si>
  <si>
    <t>Are clear markings and lighting in place?</t>
  </si>
  <si>
    <t>Is provision in place for safe access and egress?</t>
  </si>
  <si>
    <t>Have suitable traffic management systems been developed for plant and equipment operating in the harbour?</t>
  </si>
  <si>
    <t>Have suitable and sufficient risk assessments been developed for working alongside vessels?</t>
  </si>
  <si>
    <t>Is provision in place to check competencies of operatives and to provide training for work near or adjacent to water?</t>
  </si>
  <si>
    <t>Is provision in place for adverse weather and other environmental checks prior to and during any work near or adjacent to water?</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</si>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</sst>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theme="1"/>
      <name val="Calibri"/>
      <family val="2"/>
      <scheme val="minor"/>
    </font>
    <font>
      <sz val="8"/>
      <name val="Calibri"/>
      <family val="2"/>
      <scheme val="minor"/>
    </font>
    <font>
      <sz val="11"/>
      <color theme="1"/>
      <name val="Verdana"/>
      <family val="2"/>
    </font>
    <font>
      <b/>
      <sz val="11"/>
      <color theme="0"/>
      <name val="Verdana"/>
      <family val="2"/>
    </font>
    <font>
      <b/>
      <sz val="16"/>
      <color theme="1"/>
      <name val="Verdana"/>
      <family val="2"/>
    </font>
    <font>
      <b/>
      <sz val="11"/>
      <color rgb="FFFF0000"/>
      <name val="Verdana"/>
      <family val="2"/>
    </font>
    <font>
      <sz val="11"/>
      <color rgb="FFFF0000"/>
      <name val="Calibri"/>
      <family val="2"/>
      <scheme val="minor"/>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rgb="FFF43A4F"/>
      <name val="Aptos"/>
      <family val="2"/>
    </font>
    <font>
      <sz val="8"/>
      <color theme="0"/>
      <name val="Aptos"/>
      <family val="2"/>
    </font>
    <font>
      <sz val="8"/>
      <name val="Aptos"/>
      <family val="2"/>
    </font>
    <font>
      <sz val="8"/>
      <color theme="1"/>
      <name val="Aptos"/>
      <family val="2"/>
    </font>
    <font>
      <b/>
      <sz val="8"/>
      <color rgb="FF000000"/>
      <name val="Aptos"/>
      <family val="2"/>
    </font>
    <font>
      <b/>
      <sz val="8"/>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b/>
      <sz val="8"/>
      <color theme="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sz val="16"/>
      <color theme="1"/>
      <name val="Aptos"/>
      <family val="2"/>
    </font>
  </fonts>
  <fills count="11">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CFF5F3"/>
        <bgColor indexed="64"/>
      </patternFill>
    </fill>
    <fill>
      <patternFill patternType="solid">
        <fgColor rgb="FFDDE5E7"/>
        <bgColor indexed="64"/>
      </patternFill>
    </fill>
  </fills>
  <borders count="27">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1" fillId="0" borderId="0" applyFont="0" applyFill="0" applyBorder="0" applyAlignment="0" applyProtection="0"/>
  </cellStyleXfs>
  <cellXfs count="182">
    <xf numFmtId="0" fontId="0" fillId="0" borderId="0" xfId="0"/>
    <xf numFmtId="0" fontId="0" fillId="2" borderId="0" xfId="0" applyFill="1"/>
    <xf numFmtId="0" fontId="0" fillId="2" borderId="0" xfId="0" applyFill="1" applyAlignment="1">
      <alignment horizontal="center"/>
    </xf>
    <xf numFmtId="0" fontId="3" fillId="2" borderId="0" xfId="0" applyFont="1" applyFill="1"/>
    <xf numFmtId="0" fontId="3" fillId="5" borderId="9" xfId="0" applyFont="1" applyFill="1" applyBorder="1"/>
    <xf numFmtId="0" fontId="3" fillId="5" borderId="11" xfId="0" applyFont="1" applyFill="1" applyBorder="1"/>
    <xf numFmtId="0" fontId="3" fillId="5" borderId="14" xfId="0" applyFont="1" applyFill="1" applyBorder="1"/>
    <xf numFmtId="0" fontId="3" fillId="5" borderId="7" xfId="0" applyFont="1" applyFill="1" applyBorder="1"/>
    <xf numFmtId="0" fontId="3" fillId="5" borderId="8" xfId="0" applyFont="1" applyFill="1" applyBorder="1"/>
    <xf numFmtId="0" fontId="3" fillId="5" borderId="10" xfId="0" applyFont="1" applyFill="1" applyBorder="1"/>
    <xf numFmtId="0" fontId="3" fillId="5" borderId="12" xfId="0" applyFont="1" applyFill="1" applyBorder="1"/>
    <xf numFmtId="0" fontId="4" fillId="5" borderId="0" xfId="0" applyFont="1" applyFill="1" applyAlignment="1">
      <alignment horizontal="center" vertical="center"/>
    </xf>
    <xf numFmtId="0" fontId="3" fillId="5" borderId="13" xfId="0" applyFont="1" applyFill="1" applyBorder="1"/>
    <xf numFmtId="0" fontId="5" fillId="5" borderId="0" xfId="0" applyFont="1" applyFill="1" applyAlignment="1">
      <alignment horizontal="left" vertical="center" wrapText="1"/>
    </xf>
    <xf numFmtId="0" fontId="5" fillId="5" borderId="0" xfId="0" applyFont="1" applyFill="1" applyAlignment="1">
      <alignment horizontal="left" vertical="center"/>
    </xf>
    <xf numFmtId="0" fontId="6" fillId="2" borderId="0" xfId="0" applyFont="1" applyFill="1"/>
    <xf numFmtId="0" fontId="9" fillId="7" borderId="4" xfId="0" applyFont="1" applyFill="1" applyBorder="1" applyAlignment="1">
      <alignment vertical="center" textRotation="90" wrapText="1"/>
    </xf>
    <xf numFmtId="0" fontId="9" fillId="7" borderId="4" xfId="0" applyFont="1" applyFill="1" applyBorder="1" applyAlignment="1">
      <alignment horizontal="center" vertical="center" textRotation="90" wrapText="1"/>
    </xf>
    <xf numFmtId="0" fontId="9" fillId="7" borderId="5" xfId="0" applyFont="1" applyFill="1" applyBorder="1" applyAlignment="1">
      <alignment vertical="center" textRotation="90" wrapText="1"/>
    </xf>
    <xf numFmtId="0" fontId="10" fillId="4" borderId="2" xfId="0" applyFont="1" applyFill="1" applyBorder="1" applyAlignment="1">
      <alignment horizontal="center" vertical="center" wrapText="1"/>
    </xf>
    <xf numFmtId="0" fontId="10" fillId="4" borderId="2" xfId="0" applyFont="1" applyFill="1" applyBorder="1" applyAlignment="1">
      <alignment vertical="center" wrapText="1"/>
    </xf>
    <xf numFmtId="0" fontId="11" fillId="8"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3" fillId="3" borderId="2" xfId="0" applyFont="1" applyFill="1" applyBorder="1" applyAlignment="1">
      <alignment vertical="center" wrapText="1"/>
    </xf>
    <xf numFmtId="0" fontId="14" fillId="2" borderId="2" xfId="0" applyFont="1" applyFill="1" applyBorder="1" applyAlignment="1">
      <alignment horizontal="center" vertical="center" wrapText="1"/>
    </xf>
    <xf numFmtId="0" fontId="15" fillId="0" borderId="2" xfId="0" applyFont="1" applyBorder="1" applyAlignment="1">
      <alignment vertical="center" wrapText="1"/>
    </xf>
    <xf numFmtId="0" fontId="16" fillId="0" borderId="2" xfId="0" applyFont="1" applyBorder="1" applyAlignment="1">
      <alignment vertical="center" wrapText="1"/>
    </xf>
    <xf numFmtId="0" fontId="10" fillId="8" borderId="3" xfId="0" applyFont="1" applyFill="1" applyBorder="1" applyAlignment="1">
      <alignment vertical="center" wrapText="1"/>
    </xf>
    <xf numFmtId="0" fontId="10" fillId="8" borderId="4" xfId="0" applyFont="1" applyFill="1" applyBorder="1" applyAlignment="1">
      <alignment horizontal="center" vertical="center" wrapText="1"/>
    </xf>
    <xf numFmtId="0" fontId="10" fillId="8" borderId="5" xfId="0" applyFont="1" applyFill="1" applyBorder="1" applyAlignment="1">
      <alignment horizontal="center" vertical="center" wrapText="1"/>
    </xf>
    <xf numFmtId="0" fontId="19" fillId="0" borderId="2" xfId="0" applyFont="1" applyBorder="1" applyAlignment="1">
      <alignment vertical="center" wrapText="1"/>
    </xf>
    <xf numFmtId="0" fontId="7" fillId="2" borderId="0" xfId="0" applyFont="1" applyFill="1"/>
    <xf numFmtId="0" fontId="10" fillId="9" borderId="4" xfId="0" applyFont="1" applyFill="1" applyBorder="1" applyAlignment="1">
      <alignment horizontal="center" vertical="center" wrapText="1"/>
    </xf>
    <xf numFmtId="0" fontId="10" fillId="9" borderId="5" xfId="0" applyFont="1" applyFill="1" applyBorder="1" applyAlignment="1">
      <alignment horizontal="center" vertical="center" wrapText="1"/>
    </xf>
    <xf numFmtId="0" fontId="18" fillId="9" borderId="3" xfId="0" applyFont="1" applyFill="1" applyBorder="1" applyAlignment="1">
      <alignment vertical="center" wrapText="1"/>
    </xf>
    <xf numFmtId="0" fontId="18" fillId="9" borderId="2" xfId="0" applyFont="1" applyFill="1" applyBorder="1" applyAlignment="1">
      <alignment horizontal="center" vertical="center" wrapText="1"/>
    </xf>
    <xf numFmtId="0" fontId="0" fillId="0" borderId="0" xfId="0" applyAlignment="1">
      <alignment wrapText="1"/>
    </xf>
    <xf numFmtId="0" fontId="20" fillId="2" borderId="20" xfId="0" applyFont="1" applyFill="1" applyBorder="1" applyAlignment="1">
      <alignment horizontal="left" vertical="center" wrapText="1"/>
    </xf>
    <xf numFmtId="0" fontId="22" fillId="2" borderId="0" xfId="0" applyFont="1" applyFill="1"/>
    <xf numFmtId="0" fontId="12" fillId="10" borderId="2" xfId="0" applyFont="1" applyFill="1" applyBorder="1" applyAlignment="1">
      <alignment vertical="center" wrapText="1"/>
    </xf>
    <xf numFmtId="0" fontId="14" fillId="10" borderId="2" xfId="0" applyFont="1" applyFill="1" applyBorder="1" applyAlignment="1">
      <alignment horizontal="center" vertical="center" wrapText="1"/>
    </xf>
    <xf numFmtId="0" fontId="13" fillId="10" borderId="2" xfId="0" applyFont="1" applyFill="1" applyBorder="1" applyAlignment="1">
      <alignment vertical="center" wrapText="1"/>
    </xf>
    <xf numFmtId="0" fontId="12" fillId="10" borderId="2" xfId="0" applyFont="1" applyFill="1" applyBorder="1" applyAlignment="1">
      <alignment horizontal="center" vertical="center" wrapText="1"/>
    </xf>
    <xf numFmtId="0" fontId="15" fillId="10" borderId="2" xfId="0" applyFont="1" applyFill="1" applyBorder="1" applyAlignment="1">
      <alignment vertical="center" wrapText="1"/>
    </xf>
    <xf numFmtId="0" fontId="16" fillId="10" borderId="2" xfId="0" applyFont="1" applyFill="1" applyBorder="1" applyAlignment="1">
      <alignment vertical="center" wrapText="1"/>
    </xf>
    <xf numFmtId="0" fontId="17" fillId="9" borderId="2" xfId="0" applyFont="1" applyFill="1" applyBorder="1" applyAlignment="1">
      <alignment horizontal="center" vertical="center" wrapText="1"/>
    </xf>
    <xf numFmtId="0" fontId="16" fillId="2" borderId="2" xfId="0" applyFont="1" applyFill="1" applyBorder="1"/>
    <xf numFmtId="0" fontId="16" fillId="2" borderId="2" xfId="0" applyFont="1" applyFill="1" applyBorder="1" applyAlignment="1">
      <alignment wrapText="1"/>
    </xf>
    <xf numFmtId="0" fontId="1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2" fillId="0" borderId="2" xfId="0" applyFont="1" applyBorder="1" applyAlignment="1">
      <alignment horizontal="left" vertical="center" wrapText="1"/>
    </xf>
    <xf numFmtId="0" fontId="11" fillId="10" borderId="2" xfId="0" applyFont="1" applyFill="1" applyBorder="1" applyAlignment="1">
      <alignment horizontal="center" vertical="center" wrapText="1"/>
    </xf>
    <xf numFmtId="0" fontId="18" fillId="10" borderId="2" xfId="0" applyFont="1" applyFill="1" applyBorder="1" applyAlignment="1">
      <alignment horizontal="center" vertical="center" wrapText="1"/>
    </xf>
    <xf numFmtId="0" fontId="10" fillId="8" borderId="2" xfId="0" applyFont="1" applyFill="1" applyBorder="1" applyAlignment="1">
      <alignment horizontal="center" vertical="center" wrapText="1"/>
    </xf>
    <xf numFmtId="0" fontId="11" fillId="8" borderId="2" xfId="0" applyFont="1" applyFill="1" applyBorder="1" applyAlignment="1">
      <alignment vertical="center" wrapText="1"/>
    </xf>
    <xf numFmtId="0" fontId="19" fillId="10" borderId="2" xfId="0" applyFont="1" applyFill="1" applyBorder="1" applyAlignment="1">
      <alignment vertical="center" wrapText="1"/>
    </xf>
    <xf numFmtId="0" fontId="12" fillId="0" borderId="2" xfId="0" applyFont="1" applyBorder="1" applyAlignment="1">
      <alignment horizontal="left" vertical="center" wrapText="1" indent="1"/>
    </xf>
    <xf numFmtId="0" fontId="26" fillId="0" borderId="6" xfId="0" applyFont="1" applyBorder="1" applyAlignment="1">
      <alignment horizontal="center" vertical="center" wrapText="1"/>
    </xf>
    <xf numFmtId="0" fontId="25" fillId="2" borderId="0" xfId="0" applyFont="1" applyFill="1"/>
    <xf numFmtId="0" fontId="27" fillId="5" borderId="0" xfId="0" applyFont="1" applyFill="1" applyAlignment="1">
      <alignment horizontal="left" vertical="center" wrapText="1"/>
    </xf>
    <xf numFmtId="0" fontId="27" fillId="5" borderId="0" xfId="0" applyFont="1" applyFill="1" applyAlignment="1">
      <alignment horizontal="left" vertical="center"/>
    </xf>
    <xf numFmtId="9" fontId="28" fillId="7" borderId="6" xfId="1" applyFont="1" applyFill="1" applyBorder="1" applyAlignment="1">
      <alignment horizontal="center" vertical="center"/>
    </xf>
    <xf numFmtId="9" fontId="29" fillId="7" borderId="6" xfId="0" applyNumberFormat="1" applyFont="1" applyFill="1" applyBorder="1" applyAlignment="1">
      <alignment vertical="center"/>
    </xf>
    <xf numFmtId="0" fontId="30" fillId="2" borderId="0" xfId="0" applyFont="1" applyFill="1"/>
    <xf numFmtId="0" fontId="20" fillId="0" borderId="6" xfId="0" applyFont="1" applyBorder="1" applyAlignment="1">
      <alignment horizontal="center" vertical="center"/>
    </xf>
    <xf numFmtId="0" fontId="20" fillId="0" borderId="6" xfId="0" applyFont="1" applyBorder="1" applyAlignment="1">
      <alignment horizontal="center" vertical="center" wrapText="1"/>
    </xf>
    <xf numFmtId="0" fontId="20" fillId="2" borderId="6" xfId="0" applyFont="1" applyFill="1" applyBorder="1" applyAlignment="1">
      <alignment horizontal="center" vertical="center"/>
    </xf>
    <xf numFmtId="0" fontId="12" fillId="0" borderId="2" xfId="0" applyFont="1" applyBorder="1" applyAlignment="1">
      <alignment horizontal="left" vertical="center" wrapText="1" indent="3"/>
    </xf>
    <xf numFmtId="0" fontId="16" fillId="0" borderId="2" xfId="0" applyFont="1" applyBorder="1" applyAlignment="1">
      <alignment horizontal="left" vertical="center" wrapText="1" indent="3"/>
    </xf>
    <xf numFmtId="0" fontId="4" fillId="7" borderId="6" xfId="0" applyFont="1" applyFill="1" applyBorder="1" applyAlignment="1">
      <alignment horizontal="center" vertical="center"/>
    </xf>
    <xf numFmtId="0" fontId="21" fillId="8" borderId="6" xfId="0" applyFont="1" applyFill="1" applyBorder="1" applyAlignment="1">
      <alignment horizontal="center"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4" fillId="7" borderId="17" xfId="0" applyFont="1" applyFill="1" applyBorder="1" applyAlignment="1">
      <alignment vertical="center"/>
    </xf>
    <xf numFmtId="0" fontId="4" fillId="7" borderId="18" xfId="0" applyFont="1" applyFill="1" applyBorder="1" applyAlignment="1">
      <alignment vertical="center"/>
    </xf>
    <xf numFmtId="0" fontId="4" fillId="7" borderId="19" xfId="0" applyFont="1" applyFill="1" applyBorder="1" applyAlignment="1">
      <alignment vertical="center"/>
    </xf>
    <xf numFmtId="0" fontId="0" fillId="8" borderId="0" xfId="0" applyFill="1"/>
    <xf numFmtId="9" fontId="0" fillId="0" borderId="26" xfId="1" applyFont="1" applyBorder="1"/>
    <xf numFmtId="9" fontId="4" fillId="7" borderId="6" xfId="1" applyFont="1" applyFill="1" applyBorder="1" applyAlignment="1">
      <alignment horizontal="left" vertical="center"/>
    </xf>
    <xf numFmtId="0" fontId="3" fillId="7" borderId="6" xfId="0" applyFont="1" applyFill="1" applyBorder="1" applyAlignment="1">
      <alignment horizontal="left" vertical="center"/>
    </xf>
    <xf numFmtId="9" fontId="3" fillId="7" borderId="6" xfId="0" applyNumberFormat="1" applyFont="1" applyFill="1" applyBorder="1" applyAlignment="1">
      <alignment horizontal="left" vertical="center"/>
    </xf>
    <xf numFmtId="0" fontId="31" fillId="5" borderId="0" xfId="0" applyFont="1" applyFill="1" applyAlignment="1">
      <alignment horizontal="left" vertical="center"/>
    </xf>
    <xf numFmtId="0" fontId="28" fillId="7" borderId="6" xfId="0" applyFont="1" applyFill="1" applyBorder="1" applyAlignment="1">
      <alignment horizontal="left" vertical="center"/>
    </xf>
    <xf numFmtId="0" fontId="27" fillId="2" borderId="15"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16" xfId="0" applyFont="1" applyFill="1" applyBorder="1" applyAlignment="1">
      <alignment horizontal="left" vertical="center"/>
    </xf>
    <xf numFmtId="0" fontId="27" fillId="2" borderId="1" xfId="0" applyFont="1" applyFill="1" applyBorder="1" applyAlignment="1">
      <alignment horizontal="left" vertical="center"/>
    </xf>
    <xf numFmtId="0" fontId="21" fillId="7" borderId="20" xfId="0" applyFont="1" applyFill="1" applyBorder="1" applyAlignment="1">
      <alignment horizontal="left" vertical="center" wrapText="1"/>
    </xf>
    <xf numFmtId="0" fontId="23" fillId="10" borderId="17" xfId="0" applyFont="1" applyFill="1" applyBorder="1" applyAlignment="1">
      <alignment vertical="center"/>
    </xf>
    <xf numFmtId="0" fontId="23" fillId="10" borderId="18" xfId="0" applyFont="1" applyFill="1" applyBorder="1" applyAlignment="1">
      <alignment vertical="center"/>
    </xf>
    <xf numFmtId="0" fontId="23" fillId="2" borderId="17" xfId="0" applyFont="1" applyFill="1" applyBorder="1" applyAlignment="1">
      <alignment vertical="center"/>
    </xf>
    <xf numFmtId="0" fontId="23" fillId="2" borderId="18" xfId="0" applyFont="1" applyFill="1" applyBorder="1" applyAlignment="1">
      <alignment vertical="center"/>
    </xf>
    <xf numFmtId="0" fontId="23" fillId="2" borderId="17" xfId="0" applyFont="1" applyFill="1" applyBorder="1" applyAlignment="1">
      <alignment horizontal="left" vertical="center" wrapText="1"/>
    </xf>
    <xf numFmtId="0" fontId="23" fillId="2" borderId="18" xfId="0" applyFont="1" applyFill="1" applyBorder="1" applyAlignment="1">
      <alignment horizontal="left" vertical="center" wrapText="1"/>
    </xf>
    <xf numFmtId="0" fontId="23" fillId="2" borderId="19"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left" vertical="center"/>
    </xf>
    <xf numFmtId="0" fontId="5" fillId="2" borderId="1" xfId="0" applyFont="1" applyFill="1" applyBorder="1" applyAlignment="1">
      <alignment horizontal="left" vertical="center"/>
    </xf>
    <xf numFmtId="0" fontId="4" fillId="7" borderId="17" xfId="0" applyFont="1" applyFill="1" applyBorder="1" applyAlignment="1">
      <alignment horizontal="left" vertical="center"/>
    </xf>
    <xf numFmtId="0" fontId="4" fillId="7" borderId="18" xfId="0" applyFont="1" applyFill="1" applyBorder="1" applyAlignment="1">
      <alignment horizontal="left" vertical="center"/>
    </xf>
    <xf numFmtId="0" fontId="4" fillId="7" borderId="19" xfId="0" applyFont="1" applyFill="1" applyBorder="1" applyAlignment="1">
      <alignment horizontal="left" vertical="center"/>
    </xf>
    <xf numFmtId="0" fontId="23" fillId="10" borderId="17" xfId="0" applyFont="1" applyFill="1" applyBorder="1" applyAlignment="1">
      <alignment horizontal="left" vertical="center" wrapText="1"/>
    </xf>
    <xf numFmtId="0" fontId="23" fillId="10" borderId="18" xfId="0" applyFont="1" applyFill="1" applyBorder="1" applyAlignment="1">
      <alignment horizontal="left" vertical="center" wrapText="1"/>
    </xf>
    <xf numFmtId="0" fontId="23" fillId="10" borderId="19" xfId="0" applyFont="1" applyFill="1" applyBorder="1" applyAlignment="1">
      <alignment horizontal="left" vertical="center" wrapText="1"/>
    </xf>
    <xf numFmtId="0" fontId="23" fillId="0" borderId="17" xfId="0" applyFont="1" applyBorder="1" applyAlignment="1">
      <alignment vertical="center"/>
    </xf>
    <xf numFmtId="0" fontId="23" fillId="0" borderId="18" xfId="0" applyFont="1" applyBorder="1" applyAlignment="1">
      <alignment vertical="center"/>
    </xf>
    <xf numFmtId="0" fontId="23" fillId="0" borderId="17"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3" fillId="0" borderId="19" xfId="0" applyFont="1" applyBorder="1" applyAlignment="1">
      <alignment horizontal="left" vertical="center" wrapText="1"/>
    </xf>
    <xf numFmtId="0" fontId="23" fillId="10" borderId="19" xfId="0" applyFont="1" applyFill="1" applyBorder="1" applyAlignment="1">
      <alignment vertical="center"/>
    </xf>
    <xf numFmtId="0" fontId="23" fillId="2" borderId="19" xfId="0" applyFont="1" applyFill="1" applyBorder="1" applyAlignment="1">
      <alignment vertical="center"/>
    </xf>
    <xf numFmtId="0" fontId="23" fillId="10" borderId="17" xfId="0" applyFont="1" applyFill="1" applyBorder="1" applyAlignment="1">
      <alignment horizontal="left" vertical="center"/>
    </xf>
    <xf numFmtId="0" fontId="23" fillId="10" borderId="18" xfId="0" applyFont="1" applyFill="1" applyBorder="1" applyAlignment="1">
      <alignment horizontal="left" vertical="center"/>
    </xf>
    <xf numFmtId="0" fontId="23" fillId="10" borderId="19" xfId="0" applyFont="1" applyFill="1" applyBorder="1" applyAlignment="1">
      <alignment horizontal="left" vertical="center"/>
    </xf>
    <xf numFmtId="0" fontId="23" fillId="0" borderId="17" xfId="0" applyFont="1" applyBorder="1" applyAlignment="1">
      <alignment horizontal="left" vertical="center"/>
    </xf>
    <xf numFmtId="0" fontId="23" fillId="0" borderId="18" xfId="0" applyFont="1" applyBorder="1" applyAlignment="1">
      <alignment horizontal="left" vertical="center"/>
    </xf>
    <xf numFmtId="0" fontId="23" fillId="0" borderId="19" xfId="0" applyFont="1" applyBorder="1" applyAlignment="1">
      <alignment horizontal="left" vertical="center"/>
    </xf>
    <xf numFmtId="0" fontId="23" fillId="2" borderId="17" xfId="0" applyFont="1" applyFill="1" applyBorder="1" applyAlignment="1">
      <alignment horizontal="left" vertical="center"/>
    </xf>
    <xf numFmtId="0" fontId="23" fillId="2" borderId="18" xfId="0" applyFont="1" applyFill="1" applyBorder="1" applyAlignment="1">
      <alignment horizontal="left" vertical="center"/>
    </xf>
    <xf numFmtId="0" fontId="23" fillId="2" borderId="19" xfId="0" applyFont="1" applyFill="1" applyBorder="1" applyAlignment="1">
      <alignment horizontal="left" vertical="center"/>
    </xf>
    <xf numFmtId="0" fontId="23" fillId="0" borderId="19" xfId="0" applyFont="1" applyBorder="1" applyAlignment="1">
      <alignment vertical="center"/>
    </xf>
    <xf numFmtId="0" fontId="20" fillId="0" borderId="21" xfId="0" applyFont="1" applyBorder="1" applyAlignment="1">
      <alignment horizontal="center" vertical="center"/>
    </xf>
    <xf numFmtId="0" fontId="20" fillId="0" borderId="22" xfId="0" applyFont="1" applyBorder="1" applyAlignment="1">
      <alignment horizontal="center" vertical="center"/>
    </xf>
    <xf numFmtId="0" fontId="20" fillId="0" borderId="23" xfId="0" applyFont="1" applyBorder="1" applyAlignment="1">
      <alignment horizontal="center" vertical="center"/>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1" fillId="8" borderId="17" xfId="0" applyFont="1" applyFill="1" applyBorder="1" applyAlignment="1">
      <alignment horizontal="left" vertical="center" wrapText="1"/>
    </xf>
    <xf numFmtId="0" fontId="21" fillId="8" borderId="18" xfId="0" applyFont="1" applyFill="1" applyBorder="1" applyAlignment="1">
      <alignment horizontal="left" vertical="center" wrapText="1"/>
    </xf>
    <xf numFmtId="0" fontId="21" fillId="8" borderId="19" xfId="0" applyFont="1" applyFill="1" applyBorder="1" applyAlignment="1">
      <alignment horizontal="left" vertical="center" wrapText="1"/>
    </xf>
    <xf numFmtId="0" fontId="20" fillId="0" borderId="6" xfId="0" applyFont="1" applyBorder="1" applyAlignment="1">
      <alignment horizontal="left" vertical="center" wrapText="1"/>
    </xf>
    <xf numFmtId="0" fontId="20" fillId="2" borderId="6" xfId="0" applyFont="1" applyFill="1" applyBorder="1" applyAlignment="1">
      <alignment horizontal="left" vertical="center" wrapText="1"/>
    </xf>
    <xf numFmtId="0" fontId="8" fillId="7" borderId="3" xfId="0" applyFont="1" applyFill="1" applyBorder="1" applyAlignment="1">
      <alignment horizontal="left" vertical="center" wrapText="1"/>
    </xf>
    <xf numFmtId="0" fontId="8" fillId="7" borderId="4" xfId="0" applyFont="1" applyFill="1" applyBorder="1" applyAlignment="1">
      <alignment horizontal="left" vertical="center" wrapText="1"/>
    </xf>
    <xf numFmtId="0" fontId="11" fillId="8" borderId="2" xfId="0" applyFont="1" applyFill="1" applyBorder="1" applyAlignment="1">
      <alignment horizontal="left" vertical="center" wrapText="1"/>
    </xf>
    <xf numFmtId="0" fontId="10" fillId="8" borderId="2" xfId="0" applyFont="1" applyFill="1" applyBorder="1" applyAlignment="1">
      <alignment horizontal="left" vertical="center" wrapText="1"/>
    </xf>
    <xf numFmtId="0" fontId="11" fillId="8" borderId="3" xfId="0" applyFont="1" applyFill="1" applyBorder="1" applyAlignment="1">
      <alignment horizontal="left" vertical="center" wrapText="1"/>
    </xf>
    <xf numFmtId="0" fontId="11" fillId="8" borderId="4" xfId="0" applyFont="1" applyFill="1" applyBorder="1" applyAlignment="1">
      <alignment horizontal="left" vertical="center" wrapText="1"/>
    </xf>
    <xf numFmtId="0" fontId="11" fillId="8" borderId="5" xfId="0" applyFont="1" applyFill="1" applyBorder="1" applyAlignment="1">
      <alignment horizontal="left" vertical="center" wrapText="1"/>
    </xf>
    <xf numFmtId="0" fontId="18" fillId="10" borderId="2" xfId="0" applyFont="1" applyFill="1" applyBorder="1" applyAlignment="1">
      <alignment horizontal="left" vertical="center" wrapText="1"/>
    </xf>
    <xf numFmtId="0" fontId="24" fillId="9" borderId="3" xfId="0" applyFont="1" applyFill="1" applyBorder="1" applyAlignment="1">
      <alignment horizontal="left" vertical="center"/>
    </xf>
    <xf numFmtId="0" fontId="24" fillId="9" borderId="4" xfId="0" applyFont="1" applyFill="1" applyBorder="1" applyAlignment="1">
      <alignment horizontal="left" vertical="center"/>
    </xf>
    <xf numFmtId="0" fontId="24" fillId="9" borderId="5" xfId="0" applyFont="1" applyFill="1" applyBorder="1" applyAlignment="1">
      <alignment horizontal="left" vertical="center"/>
    </xf>
    <xf numFmtId="0" fontId="17" fillId="9" borderId="3" xfId="0" applyFont="1" applyFill="1" applyBorder="1" applyAlignment="1">
      <alignment horizontal="left" vertical="center" wrapText="1"/>
    </xf>
    <xf numFmtId="0" fontId="17" fillId="9" borderId="4" xfId="0" applyFont="1" applyFill="1" applyBorder="1" applyAlignment="1">
      <alignment horizontal="left" vertical="center" wrapText="1"/>
    </xf>
    <xf numFmtId="0" fontId="17" fillId="9" borderId="5" xfId="0" applyFont="1" applyFill="1" applyBorder="1" applyAlignment="1">
      <alignment horizontal="left" vertical="center" wrapText="1"/>
    </xf>
    <xf numFmtId="0" fontId="18" fillId="9" borderId="3" xfId="0" applyFont="1" applyFill="1" applyBorder="1" applyAlignment="1">
      <alignment horizontal="left" vertical="center" wrapText="1"/>
    </xf>
    <xf numFmtId="0" fontId="18" fillId="9" borderId="4" xfId="0" applyFont="1" applyFill="1" applyBorder="1" applyAlignment="1">
      <alignment horizontal="left" vertical="center" wrapText="1"/>
    </xf>
    <xf numFmtId="0" fontId="18" fillId="9" borderId="5" xfId="0" applyFont="1" applyFill="1" applyBorder="1" applyAlignment="1">
      <alignment horizontal="left" vertical="center" wrapText="1"/>
    </xf>
    <xf numFmtId="0" fontId="20" fillId="5" borderId="7" xfId="0" applyFont="1" applyFill="1" applyBorder="1"/>
    <xf numFmtId="0" fontId="20" fillId="5" borderId="8" xfId="0" applyFont="1" applyFill="1" applyBorder="1"/>
    <xf numFmtId="0" fontId="20" fillId="5" borderId="9" xfId="0" applyFont="1" applyFill="1" applyBorder="1"/>
    <xf numFmtId="0" fontId="20" fillId="2" borderId="0" xfId="0" applyFont="1" applyFill="1"/>
    <xf numFmtId="0" fontId="20" fillId="5" borderId="10" xfId="0" applyFont="1" applyFill="1" applyBorder="1"/>
    <xf numFmtId="0" fontId="20" fillId="5" borderId="11" xfId="0" applyFont="1" applyFill="1" applyBorder="1"/>
    <xf numFmtId="9" fontId="20" fillId="2" borderId="0" xfId="0" applyNumberFormat="1" applyFont="1" applyFill="1"/>
    <xf numFmtId="0" fontId="19" fillId="5" borderId="0" xfId="0" applyFont="1" applyFill="1" applyAlignment="1">
      <alignment horizontal="left" vertical="center" wrapText="1"/>
    </xf>
    <xf numFmtId="0" fontId="21" fillId="5" borderId="0" xfId="0" applyFont="1" applyFill="1" applyAlignment="1">
      <alignment horizontal="center" vertical="center"/>
    </xf>
    <xf numFmtId="0" fontId="21" fillId="6" borderId="17" xfId="0" applyFont="1" applyFill="1" applyBorder="1" applyAlignment="1">
      <alignment horizontal="center" vertical="center" wrapText="1"/>
    </xf>
    <xf numFmtId="0" fontId="21" fillId="6" borderId="19"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6" xfId="0" applyFont="1" applyFill="1" applyBorder="1" applyAlignment="1"/>
    <xf numFmtId="9" fontId="21" fillId="6" borderId="6" xfId="0" applyNumberFormat="1" applyFont="1" applyFill="1" applyBorder="1" applyAlignment="1">
      <alignment horizontal="center"/>
    </xf>
    <xf numFmtId="0" fontId="20" fillId="2" borderId="0" xfId="0" applyFont="1" applyFill="1" applyAlignment="1">
      <alignment wrapText="1"/>
    </xf>
    <xf numFmtId="0" fontId="20" fillId="2" borderId="17" xfId="0" applyFont="1" applyFill="1" applyBorder="1" applyAlignment="1"/>
    <xf numFmtId="0" fontId="20" fillId="2" borderId="18" xfId="0" applyFont="1" applyFill="1" applyBorder="1" applyAlignment="1"/>
    <xf numFmtId="0" fontId="20" fillId="2" borderId="19" xfId="0" applyFont="1" applyFill="1" applyBorder="1" applyAlignment="1"/>
    <xf numFmtId="9" fontId="20" fillId="2" borderId="6" xfId="0" applyNumberFormat="1" applyFont="1" applyFill="1" applyBorder="1" applyAlignment="1">
      <alignment wrapText="1"/>
    </xf>
    <xf numFmtId="9" fontId="20" fillId="2" borderId="6" xfId="0" applyNumberFormat="1" applyFont="1" applyFill="1" applyBorder="1"/>
    <xf numFmtId="9" fontId="20" fillId="6" borderId="6" xfId="0" applyNumberFormat="1" applyFont="1" applyFill="1" applyBorder="1"/>
    <xf numFmtId="0" fontId="20" fillId="5" borderId="12" xfId="0" applyFont="1" applyFill="1" applyBorder="1"/>
    <xf numFmtId="0" fontId="20" fillId="5" borderId="13" xfId="0" applyFont="1" applyFill="1" applyBorder="1"/>
    <xf numFmtId="0" fontId="20" fillId="5" borderId="14" xfId="0" applyFont="1" applyFill="1" applyBorder="1"/>
    <xf numFmtId="0" fontId="21" fillId="2" borderId="0" xfId="0" applyFont="1" applyFill="1" applyAlignment="1">
      <alignment vertical="center"/>
    </xf>
  </cellXfs>
  <cellStyles count="2">
    <cellStyle name="Normal" xfId="0" builtinId="0"/>
    <cellStyle name="Per cent" xfId="1" builtinId="5"/>
  </cellStyles>
  <dxfs count="523">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FF7C80"/>
      <color rgb="FF29C8C1"/>
      <color rgb="FF81D10B"/>
      <color rgb="FF66868F"/>
      <color rgb="FFDDE5E7"/>
      <color rgb="FF231F58"/>
      <color rgb="FFCFF5F3"/>
      <color rgb="FFF1FDDF"/>
      <color rgb="FFE1E0F4"/>
      <color rgb="FFF43A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0"/>
              <c:layout>
                <c:manualLayout>
                  <c:x val="0.15493958777540856"/>
                  <c:y val="-2.85586791610887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4A9-4885-AE5E-EAB9F74AF403}"/>
                </c:ext>
              </c:extLst>
            </c:dLbl>
            <c:dLbl>
              <c:idx val="1"/>
              <c:layout>
                <c:manualLayout>
                  <c:x val="0.12224591329068941"/>
                  <c:y val="1.2494422132976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5.6858564321250783E-2"/>
                  <c:y val="-2.320392681838465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dLbl>
              <c:idx val="3"/>
              <c:layout>
                <c:manualLayout>
                  <c:x val="-3.2693674484719264E-2"/>
                  <c:y val="3.569834895136099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A9-4885-AE5E-EAB9F74AF403}"/>
                </c:ext>
              </c:extLst>
            </c:dLbl>
            <c:dLbl>
              <c:idx val="4"/>
              <c:layout>
                <c:manualLayout>
                  <c:x val="-6.8230277185501093E-2"/>
                  <c:y val="5.354752342704084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Weights!$B$3:$B$7</c:f>
              <c:strCache>
                <c:ptCount val="5"/>
                <c:pt idx="0">
                  <c:v>3. Enabling Activities and Human Aspects</c:v>
                </c:pt>
                <c:pt idx="1">
                  <c:v>4. Monopiles - Hazardous Activities</c:v>
                </c:pt>
                <c:pt idx="2">
                  <c:v>5. Jackets - Hazardous Activities</c:v>
                </c:pt>
                <c:pt idx="3">
                  <c:v>6. Transition Pieces - Hazardous Activities</c:v>
                </c:pt>
                <c:pt idx="4">
                  <c:v>Appendices</c:v>
                </c:pt>
              </c:strCache>
            </c:strRef>
          </c:cat>
          <c:val>
            <c:numRef>
              <c:f>Weights!$C$3:$C$7</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0"/>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4A9-4885-AE5E-EAB9F74AF403}"/>
                </c:ext>
              </c:extLst>
            </c:dLbl>
            <c:dLbl>
              <c:idx val="1"/>
              <c:layout>
                <c:manualLayout>
                  <c:x val="0.13646055437100213"/>
                  <c:y val="2.85586791610887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4A9-4885-AE5E-EAB9F74AF403}"/>
                </c:ext>
              </c:extLst>
            </c:dLbl>
            <c:dLbl>
              <c:idx val="2"/>
              <c:layout>
                <c:manualLayout>
                  <c:x val="6.3965884861407141E-2"/>
                  <c:y val="0.10887996430165105"/>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dLbl>
              <c:idx val="3"/>
              <c:layout>
                <c:manualLayout>
                  <c:x val="-3.8379530916844401E-2"/>
                  <c:y val="0.128514056224899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4A9-4885-AE5E-EAB9F74AF403}"/>
                </c:ext>
              </c:extLst>
            </c:dLbl>
            <c:dLbl>
              <c:idx val="4"/>
              <c:layout>
                <c:manualLayout>
                  <c:x val="-0.13646055437100219"/>
                  <c:y val="1.07095046854082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Weights!$B$3:$B$7</c:f>
              <c:strCache>
                <c:ptCount val="5"/>
                <c:pt idx="0">
                  <c:v>3. Enabling Activities and Human Aspects</c:v>
                </c:pt>
                <c:pt idx="1">
                  <c:v>4. Monopiles - Hazardous Activities</c:v>
                </c:pt>
                <c:pt idx="2">
                  <c:v>5. Jackets - Hazardous Activities</c:v>
                </c:pt>
                <c:pt idx="3">
                  <c:v>6. Transition Pieces - Hazardous Activities</c:v>
                </c:pt>
                <c:pt idx="4">
                  <c:v>Appendices</c:v>
                </c:pt>
              </c:strCache>
            </c:strRef>
          </c:cat>
          <c:val>
            <c:numRef>
              <c:f>Weights!$D$3:$D$7</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5</xdr:col>
      <xdr:colOff>417952</xdr:colOff>
      <xdr:row>1</xdr:row>
      <xdr:rowOff>822814</xdr:rowOff>
    </xdr:from>
    <xdr:to>
      <xdr:col>7</xdr:col>
      <xdr:colOff>734223</xdr:colOff>
      <xdr:row>1</xdr:row>
      <xdr:rowOff>1163174</xdr:rowOff>
    </xdr:to>
    <xdr:pic>
      <xdr:nvPicPr>
        <xdr:cNvPr id="2" name="Picture 1" descr="A blue and black logo&#10;&#10;Description automatically generated">
          <a:extLst>
            <a:ext uri="{FF2B5EF4-FFF2-40B4-BE49-F238E27FC236}">
              <a16:creationId xmlns:a16="http://schemas.microsoft.com/office/drawing/2014/main" id="{42CE3F32-204C-4DB5-AABC-2E66AF368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32535" y="1087397"/>
          <a:ext cx="1586271" cy="340360"/>
        </a:xfrm>
        <a:prstGeom prst="rect">
          <a:avLst/>
        </a:prstGeom>
      </xdr:spPr>
    </xdr:pic>
    <xdr:clientData/>
  </xdr:twoCellAnchor>
  <xdr:twoCellAnchor editAs="oneCell">
    <xdr:from>
      <xdr:col>3</xdr:col>
      <xdr:colOff>3627211</xdr:colOff>
      <xdr:row>1</xdr:row>
      <xdr:rowOff>48720</xdr:rowOff>
    </xdr:from>
    <xdr:to>
      <xdr:col>5</xdr:col>
      <xdr:colOff>77107</xdr:colOff>
      <xdr:row>1</xdr:row>
      <xdr:rowOff>890271</xdr:rowOff>
    </xdr:to>
    <xdr:pic>
      <xdr:nvPicPr>
        <xdr:cNvPr id="3" name="Picture 2" descr="A logo for a company&#10;&#10;Description automatically generated">
          <a:extLst>
            <a:ext uri="{FF2B5EF4-FFF2-40B4-BE49-F238E27FC236}">
              <a16:creationId xmlns:a16="http://schemas.microsoft.com/office/drawing/2014/main" id="{B9206156-B0CF-45BA-8FE5-83A4754C534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3628" y="313303"/>
          <a:ext cx="1678062" cy="8415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360501</xdr:colOff>
      <xdr:row>1</xdr:row>
      <xdr:rowOff>886313</xdr:rowOff>
    </xdr:from>
    <xdr:to>
      <xdr:col>8</xdr:col>
      <xdr:colOff>1349873</xdr:colOff>
      <xdr:row>1</xdr:row>
      <xdr:rowOff>1226673</xdr:rowOff>
    </xdr:to>
    <xdr:pic>
      <xdr:nvPicPr>
        <xdr:cNvPr id="2" name="Picture 1" descr="A blue and black logo&#10;&#10;Description automatically generated">
          <a:extLst>
            <a:ext uri="{FF2B5EF4-FFF2-40B4-BE49-F238E27FC236}">
              <a16:creationId xmlns:a16="http://schemas.microsoft.com/office/drawing/2014/main" id="{E13B89B7-F074-4C09-86F0-FB19BC4993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2930" y="1158456"/>
          <a:ext cx="1588086" cy="340360"/>
        </a:xfrm>
        <a:prstGeom prst="rect">
          <a:avLst/>
        </a:prstGeom>
      </xdr:spPr>
    </xdr:pic>
    <xdr:clientData/>
  </xdr:twoCellAnchor>
  <xdr:twoCellAnchor editAs="oneCell">
    <xdr:from>
      <xdr:col>4</xdr:col>
      <xdr:colOff>3154135</xdr:colOff>
      <xdr:row>1</xdr:row>
      <xdr:rowOff>116755</xdr:rowOff>
    </xdr:from>
    <xdr:to>
      <xdr:col>6</xdr:col>
      <xdr:colOff>515255</xdr:colOff>
      <xdr:row>1</xdr:row>
      <xdr:rowOff>955131</xdr:rowOff>
    </xdr:to>
    <xdr:pic>
      <xdr:nvPicPr>
        <xdr:cNvPr id="3"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99956" y="388898"/>
          <a:ext cx="1660978" cy="8383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1BE87B48-1260-4A2F-8F18-77D2516473E3}"/>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9CDC3756-3D51-4A75-B69D-F49305F0EBB4}"/>
            </a:ext>
            <a:ext uri="{147F2762-F138-4A5C-976F-8EAC2B608ADB}">
              <a16:predDERef xmlns:a16="http://schemas.microsoft.com/office/drawing/2014/main" pred="{1BE87B48-1260-4A2F-8F18-77D2516473E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31</xdr:row>
      <xdr:rowOff>180975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241211</xdr:colOff>
      <xdr:row>1</xdr:row>
      <xdr:rowOff>317988</xdr:rowOff>
    </xdr:from>
    <xdr:to>
      <xdr:col>8</xdr:col>
      <xdr:colOff>513033</xdr:colOff>
      <xdr:row>1</xdr:row>
      <xdr:rowOff>664698</xdr:rowOff>
    </xdr:to>
    <xdr:pic>
      <xdr:nvPicPr>
        <xdr:cNvPr id="2" name="Picture 2" descr="A blue and black logo&#10;&#10;Description automatically generated">
          <a:extLst>
            <a:ext uri="{FF2B5EF4-FFF2-40B4-BE49-F238E27FC236}">
              <a16:creationId xmlns:a16="http://schemas.microsoft.com/office/drawing/2014/main" id="{8F623960-29B3-4A23-8E7F-740825241E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80186" y="584688"/>
          <a:ext cx="1481497" cy="346710"/>
        </a:xfrm>
        <a:prstGeom prst="rect">
          <a:avLst/>
        </a:prstGeom>
      </xdr:spPr>
    </xdr:pic>
    <xdr:clientData/>
  </xdr:twoCellAnchor>
  <xdr:twoCellAnchor editAs="oneCell">
    <xdr:from>
      <xdr:col>4</xdr:col>
      <xdr:colOff>2963635</xdr:colOff>
      <xdr:row>1</xdr:row>
      <xdr:rowOff>42369</xdr:rowOff>
    </xdr:from>
    <xdr:to>
      <xdr:col>4</xdr:col>
      <xdr:colOff>4426856</xdr:colOff>
      <xdr:row>1</xdr:row>
      <xdr:rowOff>893445</xdr:rowOff>
    </xdr:to>
    <xdr:pic>
      <xdr:nvPicPr>
        <xdr:cNvPr id="3" name="Picture 4" descr="A logo for a company&#10;&#10;Description automatically generated">
          <a:extLst>
            <a:ext uri="{FF2B5EF4-FFF2-40B4-BE49-F238E27FC236}">
              <a16:creationId xmlns:a16="http://schemas.microsoft.com/office/drawing/2014/main" id="{9012BB2E-3642-4BEF-90E0-0185CE10D5C4}"/>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97335" y="309069"/>
          <a:ext cx="1263196" cy="8510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1492250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Lee Steward" id="{5902E893-7F1B-4426-A746-7B2F40C57E39}" userId="S::LST@k2management.com::97bc7aa1-09ed-4f9c-ac3b-c22596061f7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7" totalsRowShown="0" headerRowDxfId="2">
  <autoFilter ref="B2:F7" xr:uid="{2F1C2D77-344F-4F14-891C-33DEF0A351EF}"/>
  <tableColumns count="5">
    <tableColumn id="1" xr3:uid="{1CB42FCC-AF5C-427F-8320-527EAFE21290}" name="Section"/>
    <tableColumn id="5" xr3:uid="{FE0D71FF-DBC1-4EFD-BD3E-F0067A4D35E0}" name="Assessment" dataDxfId="1"/>
    <tableColumn id="2" xr3:uid="{FC5D4B50-C17D-4810-B046-98B968771E77}" name="Maturity" dataDxfId="0"/>
    <tableColumn id="3" xr3:uid="{EEC7BCB8-81E5-4866-B741-2D85563367B3}" name="Weight"/>
    <tableColumn id="4" xr3:uid="{F945AB53-6227-47B9-8054-549D67B3D858}" name="Weights (normalized)"/>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 dT="2025-04-10T14:05:35.32" personId="{5902E893-7F1B-4426-A746-7B2F40C57E39}" id="{D69B3657-A4BF-4D0C-AC6B-FCFB33732EBF}">
    <text>Re: page 61: "incorporate emergency rescue and evacuation procedure into design of confined spaces".  This should read consider and not incorporate.
training and awareness: Ensure that designers,….  Should read Encourage and not Ensure.</text>
  </threadedComment>
  <threadedComment ref="B4" dT="2025-04-10T14:05:35.32" personId="{5902E893-7F1B-4426-A746-7B2F40C57E39}" id="{75C755A7-0EAE-4B31-9E08-960DEE61D7BC}">
    <text>Re: page 61: "incorporate emergency rescue and evacuation procedure into design of confined spaces".  This should read consider and not incorporate.
training and awareness: Ensure that designers,….  Should read Encourage and not Ensure.</text>
  </threadedComment>
  <threadedComment ref="B24" dT="2025-04-10T14:05:01.29" personId="{5902E893-7F1B-4426-A746-7B2F40C57E39}" id="{80F83447-F1AB-45CF-95B7-E3E444BB7FDC}">
    <text>Re: page 68: "Consider gross weight of final product against capabilities of the contractor."  This makes no sense.  Only contractors with cranes capable of the required lifts (complex or otherwise) would be asked to tender / submit costs.</text>
  </threadedComment>
  <threadedComment ref="B49" dT="2025-04-10T14:05:01.29" personId="{5902E893-7F1B-4426-A746-7B2F40C57E39}" id="{D5C4DC15-D5B9-43D5-84A3-EBDE7BD61B2A}">
    <text>Re: page 68: "Consider gross weight of final product against capabilities of the contractor."  This makes no sense.  Only contractors with cranes capable of the required lifts (complex or otherwise) would be asked to tender / submit costs.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microsoft.com/office/2017/10/relationships/threadedComment" Target="../threadedComments/threadedComment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zoomScale="60" zoomScaleNormal="60" workbookViewId="0">
      <selection activeCell="B2" sqref="B2:H2"/>
    </sheetView>
  </sheetViews>
  <sheetFormatPr defaultColWidth="9.140625" defaultRowHeight="13.5"/>
  <cols>
    <col min="1" max="1" width="3.5703125" style="39" customWidth="1"/>
    <col min="2" max="2" width="7" style="39" customWidth="1"/>
    <col min="3" max="3" width="9.42578125" style="39" customWidth="1"/>
    <col min="4" max="4" width="66.28515625" style="39" customWidth="1"/>
    <col min="5" max="5" width="8.5703125" style="39" customWidth="1"/>
    <col min="6" max="6" width="9.5703125" style="39" customWidth="1"/>
    <col min="7" max="7" width="8.5703125" style="39" customWidth="1"/>
    <col min="8" max="8" width="15.28515625" style="39" customWidth="1"/>
    <col min="9" max="9" width="3.5703125" style="39" customWidth="1"/>
    <col min="10" max="11" width="9.140625" style="39" bestFit="1" customWidth="1"/>
    <col min="12" max="12" width="10.42578125" style="39" bestFit="1" customWidth="1"/>
    <col min="13" max="16384" width="9.140625" style="39"/>
  </cols>
  <sheetData>
    <row r="1" spans="1:11" ht="21" customHeight="1" thickTop="1" thickBot="1">
      <c r="A1" s="7"/>
      <c r="B1" s="8"/>
      <c r="C1" s="8"/>
      <c r="D1" s="8"/>
      <c r="E1" s="8"/>
      <c r="F1" s="8"/>
      <c r="G1" s="8"/>
      <c r="H1" s="8"/>
      <c r="I1" s="4"/>
      <c r="J1" s="3"/>
      <c r="K1" s="3"/>
    </row>
    <row r="2" spans="1:11" ht="107.1" customHeight="1" thickBot="1">
      <c r="A2" s="9"/>
      <c r="B2" s="98" t="s">
        <v>0</v>
      </c>
      <c r="C2" s="99"/>
      <c r="D2" s="100"/>
      <c r="E2" s="100"/>
      <c r="F2" s="100"/>
      <c r="G2" s="100"/>
      <c r="H2" s="101"/>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02" t="s">
        <v>1</v>
      </c>
      <c r="C5" s="103"/>
      <c r="D5" s="102" t="s">
        <v>2</v>
      </c>
      <c r="E5" s="103"/>
      <c r="F5" s="103"/>
      <c r="G5" s="103"/>
      <c r="H5" s="104"/>
      <c r="I5" s="5"/>
      <c r="J5" s="3"/>
      <c r="K5" s="3"/>
    </row>
    <row r="6" spans="1:11" ht="18.75" customHeight="1">
      <c r="A6" s="9"/>
      <c r="B6" s="91" t="s">
        <v>3</v>
      </c>
      <c r="C6" s="92"/>
      <c r="D6" s="105"/>
      <c r="E6" s="106"/>
      <c r="F6" s="106"/>
      <c r="G6" s="106"/>
      <c r="H6" s="107"/>
      <c r="I6" s="5"/>
      <c r="J6" s="3"/>
      <c r="K6" s="3"/>
    </row>
    <row r="7" spans="1:11" ht="18.75" customHeight="1">
      <c r="A7" s="9"/>
      <c r="B7" s="108" t="s">
        <v>4</v>
      </c>
      <c r="C7" s="109"/>
      <c r="D7" s="110"/>
      <c r="E7" s="111"/>
      <c r="F7" s="111"/>
      <c r="G7" s="111"/>
      <c r="H7" s="112"/>
      <c r="I7" s="5"/>
      <c r="J7" s="3"/>
      <c r="K7" s="3"/>
    </row>
    <row r="8" spans="1:11" ht="18.75" customHeight="1">
      <c r="A8" s="9"/>
      <c r="B8" s="91" t="s">
        <v>5</v>
      </c>
      <c r="C8" s="92"/>
      <c r="D8" s="105"/>
      <c r="E8" s="106"/>
      <c r="F8" s="106"/>
      <c r="G8" s="106"/>
      <c r="H8" s="107"/>
      <c r="I8" s="5"/>
      <c r="J8" s="3"/>
      <c r="K8" s="3"/>
    </row>
    <row r="9" spans="1:11" ht="18.75" customHeight="1">
      <c r="A9" s="9"/>
      <c r="B9" s="93" t="s">
        <v>6</v>
      </c>
      <c r="C9" s="94"/>
      <c r="D9" s="95"/>
      <c r="E9" s="96"/>
      <c r="F9" s="96"/>
      <c r="G9" s="96"/>
      <c r="H9" s="97"/>
      <c r="I9" s="5"/>
      <c r="J9" s="3"/>
      <c r="K9" s="3"/>
    </row>
    <row r="10" spans="1:11" ht="18.75" customHeight="1">
      <c r="A10" s="9"/>
      <c r="B10" s="91" t="s">
        <v>7</v>
      </c>
      <c r="C10" s="92"/>
      <c r="D10" s="105"/>
      <c r="E10" s="106"/>
      <c r="F10" s="106"/>
      <c r="G10" s="106"/>
      <c r="H10" s="107"/>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02" t="s">
        <v>8</v>
      </c>
      <c r="C14" s="103"/>
      <c r="D14" s="76" t="s">
        <v>2</v>
      </c>
      <c r="E14" s="77"/>
      <c r="F14" s="77"/>
      <c r="G14" s="77"/>
      <c r="H14" s="78"/>
      <c r="I14" s="5"/>
      <c r="J14" s="3"/>
      <c r="K14" s="3"/>
    </row>
    <row r="15" spans="1:11" ht="18.75" customHeight="1">
      <c r="A15" s="9"/>
      <c r="B15" s="91" t="s">
        <v>9</v>
      </c>
      <c r="C15" s="92"/>
      <c r="D15" s="105"/>
      <c r="E15" s="106"/>
      <c r="F15" s="106"/>
      <c r="G15" s="106"/>
      <c r="H15" s="107"/>
      <c r="I15" s="5"/>
      <c r="J15" s="3"/>
      <c r="K15" s="3"/>
    </row>
    <row r="16" spans="1:11" ht="18.75" customHeight="1">
      <c r="A16" s="9"/>
      <c r="B16" s="108" t="s">
        <v>10</v>
      </c>
      <c r="C16" s="109"/>
      <c r="D16" s="110"/>
      <c r="E16" s="111"/>
      <c r="F16" s="111"/>
      <c r="G16" s="111"/>
      <c r="H16" s="112"/>
      <c r="I16" s="5"/>
      <c r="J16" s="3"/>
      <c r="K16" s="3"/>
    </row>
    <row r="17" spans="1:11" ht="18.75" customHeight="1">
      <c r="A17" s="9"/>
      <c r="B17" s="91" t="s">
        <v>11</v>
      </c>
      <c r="C17" s="92"/>
      <c r="D17" s="105"/>
      <c r="E17" s="106"/>
      <c r="F17" s="106"/>
      <c r="G17" s="106"/>
      <c r="H17" s="107"/>
      <c r="I17" s="5"/>
      <c r="J17" s="3"/>
      <c r="K17" s="3"/>
    </row>
    <row r="18" spans="1:11" ht="18.75" customHeight="1">
      <c r="A18" s="9"/>
      <c r="B18" s="108" t="s">
        <v>12</v>
      </c>
      <c r="C18" s="109"/>
      <c r="D18" s="95"/>
      <c r="E18" s="96"/>
      <c r="F18" s="96"/>
      <c r="G18" s="96"/>
      <c r="H18" s="97"/>
      <c r="I18" s="5"/>
      <c r="J18" s="3"/>
      <c r="K18" s="3"/>
    </row>
    <row r="19" spans="1:11" ht="18.75" customHeight="1">
      <c r="A19" s="9"/>
      <c r="B19" s="91" t="s">
        <v>13</v>
      </c>
      <c r="C19" s="92"/>
      <c r="D19" s="105"/>
      <c r="E19" s="106"/>
      <c r="F19" s="106"/>
      <c r="G19" s="106"/>
      <c r="H19" s="107"/>
      <c r="I19" s="5"/>
      <c r="J19" s="3"/>
      <c r="K19" s="3"/>
    </row>
    <row r="20" spans="1:11" ht="18.75" customHeight="1">
      <c r="A20" s="9"/>
      <c r="B20" s="108" t="s">
        <v>14</v>
      </c>
      <c r="C20" s="109"/>
      <c r="D20" s="95"/>
      <c r="E20" s="96"/>
      <c r="F20" s="96"/>
      <c r="G20" s="96"/>
      <c r="H20" s="97"/>
      <c r="I20" s="5"/>
      <c r="J20" s="3"/>
      <c r="K20" s="3"/>
    </row>
    <row r="21" spans="1:11" ht="18.75" customHeight="1">
      <c r="A21" s="9"/>
      <c r="B21" s="91" t="s">
        <v>15</v>
      </c>
      <c r="C21" s="92"/>
      <c r="D21" s="105"/>
      <c r="E21" s="106"/>
      <c r="F21" s="106"/>
      <c r="G21" s="106"/>
      <c r="H21" s="107"/>
      <c r="I21" s="5"/>
      <c r="J21" s="3"/>
      <c r="K21" s="3"/>
    </row>
    <row r="22" spans="1:11" ht="18.75" customHeight="1">
      <c r="A22" s="9"/>
      <c r="B22" s="108" t="s">
        <v>16</v>
      </c>
      <c r="C22" s="109"/>
      <c r="D22" s="95"/>
      <c r="E22" s="96"/>
      <c r="F22" s="96"/>
      <c r="G22" s="96"/>
      <c r="H22" s="97"/>
      <c r="I22" s="5"/>
      <c r="J22" s="3"/>
      <c r="K22" s="3"/>
    </row>
    <row r="23" spans="1:11" ht="18.75" customHeight="1">
      <c r="A23" s="9"/>
      <c r="B23" s="91" t="s">
        <v>17</v>
      </c>
      <c r="C23" s="92"/>
      <c r="D23" s="105"/>
      <c r="E23" s="106"/>
      <c r="F23" s="106"/>
      <c r="G23" s="106"/>
      <c r="H23" s="107"/>
      <c r="I23" s="5"/>
      <c r="J23" s="3"/>
      <c r="K23" s="3"/>
    </row>
    <row r="24" spans="1:11" ht="18.75" customHeight="1">
      <c r="A24" s="9"/>
      <c r="B24" s="108" t="s">
        <v>18</v>
      </c>
      <c r="C24" s="109"/>
      <c r="D24" s="95"/>
      <c r="E24" s="96"/>
      <c r="F24" s="96"/>
      <c r="G24" s="96"/>
      <c r="H24" s="97"/>
      <c r="I24" s="5"/>
      <c r="J24" s="3"/>
      <c r="K24" s="3"/>
    </row>
    <row r="25" spans="1:11" ht="18.75" customHeight="1">
      <c r="A25" s="9"/>
      <c r="B25" s="91" t="s">
        <v>19</v>
      </c>
      <c r="C25" s="92"/>
      <c r="D25" s="105"/>
      <c r="E25" s="106"/>
      <c r="F25" s="106"/>
      <c r="G25" s="106"/>
      <c r="H25" s="107"/>
      <c r="I25" s="5"/>
      <c r="J25" s="3"/>
      <c r="K25" s="3"/>
    </row>
    <row r="26" spans="1:11" ht="18.75" customHeight="1">
      <c r="A26" s="9"/>
      <c r="B26" s="108" t="s">
        <v>20</v>
      </c>
      <c r="C26" s="109"/>
      <c r="D26" s="113"/>
      <c r="E26" s="114"/>
      <c r="F26" s="114"/>
      <c r="G26" s="114"/>
      <c r="H26" s="115"/>
      <c r="I26" s="5"/>
      <c r="J26" s="3"/>
      <c r="K26" s="3"/>
    </row>
    <row r="27" spans="1:11" ht="18.75" customHeight="1">
      <c r="A27" s="9"/>
      <c r="B27" s="91" t="s">
        <v>21</v>
      </c>
      <c r="C27" s="92"/>
      <c r="D27" s="105"/>
      <c r="E27" s="106"/>
      <c r="F27" s="106"/>
      <c r="G27" s="106"/>
      <c r="H27" s="107"/>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40">
    <mergeCell ref="D27:H27"/>
    <mergeCell ref="B27:C27"/>
    <mergeCell ref="D26:H26"/>
    <mergeCell ref="B26:C26"/>
    <mergeCell ref="D22:H22"/>
    <mergeCell ref="B22:C22"/>
    <mergeCell ref="D25:H25"/>
    <mergeCell ref="B25:C25"/>
    <mergeCell ref="D23:H23"/>
    <mergeCell ref="B23:C23"/>
    <mergeCell ref="B24:C24"/>
    <mergeCell ref="D24:H24"/>
    <mergeCell ref="B14:C14"/>
    <mergeCell ref="D18:H18"/>
    <mergeCell ref="B18:C18"/>
    <mergeCell ref="B17:C17"/>
    <mergeCell ref="D16:H16"/>
    <mergeCell ref="B16:C16"/>
    <mergeCell ref="B15:C15"/>
    <mergeCell ref="D15:H15"/>
    <mergeCell ref="D17:H17"/>
    <mergeCell ref="D21:H21"/>
    <mergeCell ref="B21:C21"/>
    <mergeCell ref="D20:H20"/>
    <mergeCell ref="B20:C20"/>
    <mergeCell ref="B19:C19"/>
    <mergeCell ref="D19:H19"/>
    <mergeCell ref="B8:C8"/>
    <mergeCell ref="B9:C9"/>
    <mergeCell ref="D9:H9"/>
    <mergeCell ref="B10:C10"/>
    <mergeCell ref="B2:H2"/>
    <mergeCell ref="B5:C5"/>
    <mergeCell ref="D5:H5"/>
    <mergeCell ref="B6:C6"/>
    <mergeCell ref="D6:H6"/>
    <mergeCell ref="B7:C7"/>
    <mergeCell ref="D7:H7"/>
    <mergeCell ref="D10:H10"/>
    <mergeCell ref="D8:H8"/>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19"/>
  <sheetViews>
    <sheetView zoomScale="70" zoomScaleNormal="70" workbookViewId="0">
      <selection activeCell="B2" sqref="B2:I2"/>
    </sheetView>
  </sheetViews>
  <sheetFormatPr defaultColWidth="9.140625" defaultRowHeight="13.5"/>
  <cols>
    <col min="1" max="1" width="3.5703125" style="39" customWidth="1"/>
    <col min="2" max="2" width="7" style="39" customWidth="1"/>
    <col min="3" max="3" width="9.42578125" style="39" customWidth="1"/>
    <col min="4" max="4" width="8" style="39" customWidth="1"/>
    <col min="5" max="5" width="53" style="39" customWidth="1"/>
    <col min="6" max="6" width="8.5703125" style="39" customWidth="1"/>
    <col min="7" max="7" width="9.5703125" style="39" customWidth="1"/>
    <col min="8" max="8" width="8.5703125" style="39" customWidth="1"/>
    <col min="9" max="9" width="24.140625" style="39" customWidth="1"/>
    <col min="10" max="10" width="3.5703125" style="39" customWidth="1"/>
    <col min="11" max="12" width="9.140625" style="39" bestFit="1" customWidth="1"/>
    <col min="13" max="13" width="10.42578125" style="39" bestFit="1" customWidth="1"/>
    <col min="14" max="16384" width="9.140625" style="39"/>
  </cols>
  <sheetData>
    <row r="1" spans="1:12" ht="21" customHeight="1">
      <c r="A1" s="7"/>
      <c r="B1" s="8"/>
      <c r="C1" s="8"/>
      <c r="D1" s="8"/>
      <c r="E1" s="8"/>
      <c r="F1" s="8"/>
      <c r="G1" s="8"/>
      <c r="H1" s="8"/>
      <c r="I1" s="8"/>
      <c r="J1" s="4"/>
      <c r="K1" s="3"/>
      <c r="L1" s="3"/>
    </row>
    <row r="2" spans="1:12" ht="115.5" customHeight="1">
      <c r="A2" s="9"/>
      <c r="B2" s="98" t="s">
        <v>22</v>
      </c>
      <c r="C2" s="99"/>
      <c r="D2" s="99"/>
      <c r="E2" s="100"/>
      <c r="F2" s="100"/>
      <c r="G2" s="100"/>
      <c r="H2" s="100"/>
      <c r="I2" s="101"/>
      <c r="J2" s="5"/>
      <c r="K2" s="3"/>
      <c r="L2" s="15"/>
    </row>
    <row r="3" spans="1:12" ht="18.75" customHeight="1">
      <c r="A3" s="9"/>
      <c r="B3" s="13"/>
      <c r="C3" s="13"/>
      <c r="D3" s="13"/>
      <c r="E3" s="14"/>
      <c r="F3" s="14"/>
      <c r="G3" s="14"/>
      <c r="H3" s="14"/>
      <c r="I3" s="14"/>
      <c r="J3" s="5"/>
      <c r="K3" s="3"/>
      <c r="L3" s="3"/>
    </row>
    <row r="4" spans="1:12" ht="13.5" customHeight="1">
      <c r="A4" s="9"/>
      <c r="B4" s="11"/>
      <c r="C4" s="11"/>
      <c r="D4" s="11"/>
      <c r="E4" s="11"/>
      <c r="F4" s="11"/>
      <c r="G4" s="11"/>
      <c r="H4" s="11"/>
      <c r="I4" s="11"/>
      <c r="J4" s="5"/>
      <c r="K4" s="3"/>
      <c r="L4" s="3"/>
    </row>
    <row r="5" spans="1:12" ht="18.75" customHeight="1">
      <c r="A5" s="9"/>
      <c r="B5" s="102" t="s">
        <v>23</v>
      </c>
      <c r="C5" s="103"/>
      <c r="D5" s="104"/>
      <c r="E5" s="102" t="s">
        <v>24</v>
      </c>
      <c r="F5" s="103"/>
      <c r="G5" s="103"/>
      <c r="H5" s="103"/>
      <c r="I5" s="104"/>
      <c r="J5" s="5"/>
      <c r="K5" s="3"/>
      <c r="L5" s="3"/>
    </row>
    <row r="6" spans="1:12" ht="18.75" customHeight="1">
      <c r="A6" s="9"/>
      <c r="B6" s="91" t="s">
        <v>25</v>
      </c>
      <c r="C6" s="92"/>
      <c r="D6" s="116"/>
      <c r="E6" s="105" t="s">
        <v>26</v>
      </c>
      <c r="F6" s="106"/>
      <c r="G6" s="106"/>
      <c r="H6" s="106"/>
      <c r="I6" s="107"/>
      <c r="J6" s="5"/>
      <c r="K6" s="3"/>
      <c r="L6" s="3"/>
    </row>
    <row r="7" spans="1:12" ht="18.75" customHeight="1">
      <c r="A7" s="9"/>
      <c r="B7" s="108" t="s">
        <v>27</v>
      </c>
      <c r="C7" s="109"/>
      <c r="D7" s="127"/>
      <c r="E7" s="113" t="s">
        <v>28</v>
      </c>
      <c r="F7" s="114"/>
      <c r="G7" s="114"/>
      <c r="H7" s="114"/>
      <c r="I7" s="115"/>
      <c r="J7" s="5"/>
      <c r="K7" s="3"/>
      <c r="L7" s="3"/>
    </row>
    <row r="8" spans="1:12" ht="18.75" customHeight="1">
      <c r="A8" s="9"/>
      <c r="B8" s="91" t="s">
        <v>29</v>
      </c>
      <c r="C8" s="92"/>
      <c r="D8" s="116"/>
      <c r="E8" s="105" t="s">
        <v>30</v>
      </c>
      <c r="F8" s="106"/>
      <c r="G8" s="106"/>
      <c r="H8" s="106"/>
      <c r="I8" s="107"/>
      <c r="J8" s="5"/>
      <c r="K8" s="3"/>
      <c r="L8" s="3"/>
    </row>
    <row r="9" spans="1:12" ht="18.75" customHeight="1">
      <c r="A9" s="9"/>
      <c r="B9" s="93" t="s">
        <v>31</v>
      </c>
      <c r="C9" s="94"/>
      <c r="D9" s="117"/>
      <c r="E9" s="95" t="s">
        <v>32</v>
      </c>
      <c r="F9" s="96"/>
      <c r="G9" s="96"/>
      <c r="H9" s="96"/>
      <c r="I9" s="97"/>
      <c r="J9" s="5"/>
      <c r="K9" s="3"/>
      <c r="L9" s="3"/>
    </row>
    <row r="10" spans="1:12" ht="18.75" customHeight="1">
      <c r="A10" s="9"/>
      <c r="B10" s="118" t="s">
        <v>33</v>
      </c>
      <c r="C10" s="119"/>
      <c r="D10" s="120"/>
      <c r="E10" s="105" t="s">
        <v>34</v>
      </c>
      <c r="F10" s="106"/>
      <c r="G10" s="106"/>
      <c r="H10" s="106"/>
      <c r="I10" s="107"/>
      <c r="J10" s="5"/>
      <c r="K10" s="3"/>
      <c r="L10" s="3"/>
    </row>
    <row r="11" spans="1:12" ht="18.75" customHeight="1">
      <c r="A11" s="9"/>
      <c r="B11" s="124" t="s">
        <v>35</v>
      </c>
      <c r="C11" s="125"/>
      <c r="D11" s="126"/>
      <c r="E11" s="95" t="s">
        <v>36</v>
      </c>
      <c r="F11" s="96"/>
      <c r="G11" s="96"/>
      <c r="H11" s="96"/>
      <c r="I11" s="97"/>
      <c r="J11" s="5"/>
      <c r="K11" s="3"/>
      <c r="L11" s="3"/>
    </row>
    <row r="12" spans="1:12" ht="18.75" customHeight="1">
      <c r="A12" s="9"/>
      <c r="B12" s="91" t="s">
        <v>37</v>
      </c>
      <c r="C12" s="92"/>
      <c r="D12" s="116"/>
      <c r="E12" s="105" t="s">
        <v>38</v>
      </c>
      <c r="F12" s="106"/>
      <c r="G12" s="106"/>
      <c r="H12" s="106"/>
      <c r="I12" s="107"/>
      <c r="J12" s="5"/>
      <c r="K12" s="3"/>
      <c r="L12" s="3"/>
    </row>
    <row r="13" spans="1:12" ht="18.75" customHeight="1">
      <c r="A13" s="9"/>
      <c r="B13" s="93" t="s">
        <v>39</v>
      </c>
      <c r="C13" s="94"/>
      <c r="D13" s="117"/>
      <c r="E13" s="95" t="s">
        <v>40</v>
      </c>
      <c r="F13" s="96"/>
      <c r="G13" s="96"/>
      <c r="H13" s="96"/>
      <c r="I13" s="97"/>
      <c r="J13" s="5"/>
      <c r="K13" s="3"/>
      <c r="L13" s="3"/>
    </row>
    <row r="14" spans="1:12" ht="18.75" customHeight="1">
      <c r="A14" s="9"/>
      <c r="B14" s="118" t="s">
        <v>41</v>
      </c>
      <c r="C14" s="119"/>
      <c r="D14" s="120"/>
      <c r="E14" s="105" t="s">
        <v>42</v>
      </c>
      <c r="F14" s="106"/>
      <c r="G14" s="106"/>
      <c r="H14" s="106"/>
      <c r="I14" s="107"/>
      <c r="J14" s="5"/>
      <c r="K14" s="3"/>
      <c r="L14" s="3"/>
    </row>
    <row r="15" spans="1:12" ht="18.75" customHeight="1">
      <c r="A15" s="9"/>
      <c r="B15" s="124" t="s">
        <v>43</v>
      </c>
      <c r="C15" s="125"/>
      <c r="D15" s="126"/>
      <c r="E15" s="95" t="s">
        <v>44</v>
      </c>
      <c r="F15" s="96"/>
      <c r="G15" s="96"/>
      <c r="H15" s="96"/>
      <c r="I15" s="97"/>
      <c r="J15" s="5"/>
      <c r="K15" s="3"/>
      <c r="L15" s="3"/>
    </row>
    <row r="16" spans="1:12" ht="18.75" customHeight="1">
      <c r="A16" s="9"/>
      <c r="B16" s="91" t="s">
        <v>45</v>
      </c>
      <c r="C16" s="92"/>
      <c r="D16" s="116"/>
      <c r="E16" s="105" t="s">
        <v>46</v>
      </c>
      <c r="F16" s="106"/>
      <c r="G16" s="106"/>
      <c r="H16" s="106"/>
      <c r="I16" s="107"/>
      <c r="J16" s="5"/>
      <c r="K16" s="3"/>
      <c r="L16" s="3"/>
    </row>
    <row r="17" spans="1:10" ht="18.75" customHeight="1">
      <c r="A17" s="9"/>
      <c r="B17" s="121" t="s">
        <v>47</v>
      </c>
      <c r="C17" s="122"/>
      <c r="D17" s="123"/>
      <c r="E17" s="113" t="s">
        <v>48</v>
      </c>
      <c r="F17" s="114"/>
      <c r="G17" s="114"/>
      <c r="H17" s="114"/>
      <c r="I17" s="115"/>
      <c r="J17" s="5"/>
    </row>
    <row r="18" spans="1:10" ht="18.75" customHeight="1">
      <c r="A18" s="9"/>
      <c r="B18" s="118" t="s">
        <v>49</v>
      </c>
      <c r="C18" s="119"/>
      <c r="D18" s="120"/>
      <c r="E18" s="105" t="s">
        <v>50</v>
      </c>
      <c r="F18" s="106"/>
      <c r="G18" s="106"/>
      <c r="H18" s="106"/>
      <c r="I18" s="107"/>
      <c r="J18" s="5"/>
    </row>
    <row r="19" spans="1:10">
      <c r="A19" s="10"/>
      <c r="B19" s="12"/>
      <c r="C19" s="12"/>
      <c r="D19" s="12"/>
      <c r="E19" s="12"/>
      <c r="F19" s="12"/>
      <c r="G19" s="12"/>
      <c r="H19" s="12"/>
      <c r="I19" s="12"/>
      <c r="J19" s="6"/>
    </row>
  </sheetData>
  <mergeCells count="29">
    <mergeCell ref="B2:I2"/>
    <mergeCell ref="B5:D5"/>
    <mergeCell ref="E5:I5"/>
    <mergeCell ref="B10:D10"/>
    <mergeCell ref="B11:D11"/>
    <mergeCell ref="E11:I11"/>
    <mergeCell ref="B6:D6"/>
    <mergeCell ref="E6:I6"/>
    <mergeCell ref="B9:D9"/>
    <mergeCell ref="E9:I9"/>
    <mergeCell ref="B7:D7"/>
    <mergeCell ref="E7:I7"/>
    <mergeCell ref="B8:D8"/>
    <mergeCell ref="E8:I8"/>
    <mergeCell ref="E10:I10"/>
    <mergeCell ref="B12:D12"/>
    <mergeCell ref="E12:I12"/>
    <mergeCell ref="E13:I13"/>
    <mergeCell ref="E16:I16"/>
    <mergeCell ref="E18:I18"/>
    <mergeCell ref="B13:D13"/>
    <mergeCell ref="B16:D16"/>
    <mergeCell ref="B18:D18"/>
    <mergeCell ref="B17:D17"/>
    <mergeCell ref="E17:I17"/>
    <mergeCell ref="B14:D14"/>
    <mergeCell ref="E14:I14"/>
    <mergeCell ref="B15:D15"/>
    <mergeCell ref="E15:I15"/>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E36DF-B10E-41CD-AFD4-802AFAD233AE}">
  <sheetPr>
    <tabColor theme="7" tint="0.79998168889431442"/>
    <pageSetUpPr fitToPage="1"/>
  </sheetPr>
  <dimension ref="A1:J23"/>
  <sheetViews>
    <sheetView tabSelected="1" zoomScale="70" zoomScaleNormal="70" zoomScaleSheetLayoutView="90" zoomScalePageLayoutView="70" workbookViewId="0">
      <selection activeCell="P9" sqref="P9"/>
    </sheetView>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98" t="s">
        <v>51</v>
      </c>
      <c r="C2" s="99"/>
      <c r="D2" s="99"/>
      <c r="E2" s="100"/>
      <c r="F2" s="100"/>
      <c r="G2" s="100"/>
      <c r="H2" s="100"/>
      <c r="I2" s="101"/>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70" t="s">
        <v>52</v>
      </c>
      <c r="C5" s="102" t="s">
        <v>53</v>
      </c>
      <c r="D5" s="103"/>
      <c r="E5" s="104"/>
      <c r="F5" s="81"/>
      <c r="G5" s="82"/>
      <c r="H5" s="81"/>
      <c r="I5" s="83"/>
      <c r="J5" s="5"/>
    </row>
    <row r="6" spans="1:10" ht="18" customHeight="1">
      <c r="A6" s="9"/>
      <c r="B6" s="71">
        <v>1</v>
      </c>
      <c r="C6" s="134" t="s">
        <v>54</v>
      </c>
      <c r="D6" s="135"/>
      <c r="E6" s="135"/>
      <c r="F6" s="135"/>
      <c r="G6" s="135"/>
      <c r="H6" s="135"/>
      <c r="I6" s="136"/>
      <c r="J6" s="5"/>
    </row>
    <row r="7" spans="1:10" ht="27.95" customHeight="1">
      <c r="A7" s="9"/>
      <c r="B7" s="65">
        <v>1.1000000000000001</v>
      </c>
      <c r="C7" s="131" t="s">
        <v>55</v>
      </c>
      <c r="D7" s="132"/>
      <c r="E7" s="132"/>
      <c r="F7" s="132"/>
      <c r="G7" s="132"/>
      <c r="H7" s="132"/>
      <c r="I7" s="133"/>
      <c r="J7" s="5"/>
    </row>
    <row r="8" spans="1:10" ht="18" customHeight="1">
      <c r="A8" s="9"/>
      <c r="B8" s="71">
        <v>2</v>
      </c>
      <c r="C8" s="134" t="s">
        <v>56</v>
      </c>
      <c r="D8" s="135"/>
      <c r="E8" s="135"/>
      <c r="F8" s="135"/>
      <c r="G8" s="135"/>
      <c r="H8" s="135"/>
      <c r="I8" s="136"/>
      <c r="J8" s="5"/>
    </row>
    <row r="9" spans="1:10" ht="27.95" customHeight="1">
      <c r="A9" s="9"/>
      <c r="B9" s="65">
        <v>2.1</v>
      </c>
      <c r="C9" s="131" t="s">
        <v>57</v>
      </c>
      <c r="D9" s="132"/>
      <c r="E9" s="132"/>
      <c r="F9" s="132"/>
      <c r="G9" s="132"/>
      <c r="H9" s="132"/>
      <c r="I9" s="133"/>
      <c r="J9" s="5"/>
    </row>
    <row r="10" spans="1:10" ht="27.95" customHeight="1">
      <c r="A10" s="9"/>
      <c r="B10" s="65">
        <v>2.2000000000000002</v>
      </c>
      <c r="C10" s="131" t="s">
        <v>58</v>
      </c>
      <c r="D10" s="132"/>
      <c r="E10" s="132"/>
      <c r="F10" s="132"/>
      <c r="G10" s="132"/>
      <c r="H10" s="132"/>
      <c r="I10" s="133"/>
      <c r="J10" s="5"/>
    </row>
    <row r="11" spans="1:10" ht="27.95" customHeight="1">
      <c r="A11" s="9"/>
      <c r="B11" s="65">
        <v>2.2999999999999998</v>
      </c>
      <c r="C11" s="131" t="s">
        <v>59</v>
      </c>
      <c r="D11" s="132"/>
      <c r="E11" s="132"/>
      <c r="F11" s="132"/>
      <c r="G11" s="132"/>
      <c r="H11" s="132"/>
      <c r="I11" s="133"/>
      <c r="J11" s="5"/>
    </row>
    <row r="12" spans="1:10" ht="27.95" customHeight="1">
      <c r="A12" s="9"/>
      <c r="B12" s="65">
        <v>2.4</v>
      </c>
      <c r="C12" s="131" t="s">
        <v>60</v>
      </c>
      <c r="D12" s="132"/>
      <c r="E12" s="132"/>
      <c r="F12" s="132"/>
      <c r="G12" s="132"/>
      <c r="H12" s="132"/>
      <c r="I12" s="133"/>
      <c r="J12" s="5"/>
    </row>
    <row r="13" spans="1:10" ht="27.95" customHeight="1">
      <c r="A13" s="9"/>
      <c r="B13" s="65">
        <v>2.5</v>
      </c>
      <c r="C13" s="131" t="s">
        <v>61</v>
      </c>
      <c r="D13" s="132"/>
      <c r="E13" s="132"/>
      <c r="F13" s="132"/>
      <c r="G13" s="132"/>
      <c r="H13" s="132"/>
      <c r="I13" s="133"/>
      <c r="J13" s="5"/>
    </row>
    <row r="14" spans="1:10" ht="27.95" customHeight="1">
      <c r="A14" s="9"/>
      <c r="B14" s="65">
        <v>2.6</v>
      </c>
      <c r="C14" s="131" t="s">
        <v>62</v>
      </c>
      <c r="D14" s="132"/>
      <c r="E14" s="132"/>
      <c r="F14" s="132"/>
      <c r="G14" s="132"/>
      <c r="H14" s="132"/>
      <c r="I14" s="133"/>
      <c r="J14" s="5"/>
    </row>
    <row r="15" spans="1:10" ht="86.1" customHeight="1">
      <c r="A15" s="9"/>
      <c r="B15" s="65">
        <v>2.7</v>
      </c>
      <c r="C15" s="131" t="s">
        <v>63</v>
      </c>
      <c r="D15" s="132"/>
      <c r="E15" s="132"/>
      <c r="F15" s="132"/>
      <c r="G15" s="132"/>
      <c r="H15" s="132"/>
      <c r="I15" s="133"/>
      <c r="J15" s="5"/>
    </row>
    <row r="16" spans="1:10" ht="27.95" customHeight="1">
      <c r="A16" s="9"/>
      <c r="B16" s="65">
        <v>2.8</v>
      </c>
      <c r="C16" s="131" t="s">
        <v>64</v>
      </c>
      <c r="D16" s="132"/>
      <c r="E16" s="132"/>
      <c r="F16" s="132"/>
      <c r="G16" s="132"/>
      <c r="H16" s="132"/>
      <c r="I16" s="133"/>
      <c r="J16" s="5"/>
    </row>
    <row r="17" spans="1:10" ht="18" customHeight="1">
      <c r="A17" s="9"/>
      <c r="B17" s="71">
        <v>3</v>
      </c>
      <c r="C17" s="134" t="s">
        <v>65</v>
      </c>
      <c r="D17" s="135"/>
      <c r="E17" s="135"/>
      <c r="F17" s="135"/>
      <c r="G17" s="135"/>
      <c r="H17" s="135"/>
      <c r="I17" s="136"/>
      <c r="J17" s="5"/>
    </row>
    <row r="18" spans="1:10" ht="18" customHeight="1">
      <c r="A18" s="9"/>
      <c r="B18" s="65">
        <v>3.1</v>
      </c>
      <c r="C18" s="131" t="s">
        <v>66</v>
      </c>
      <c r="D18" s="132"/>
      <c r="E18" s="132"/>
      <c r="F18" s="132"/>
      <c r="G18" s="132"/>
      <c r="H18" s="132"/>
      <c r="I18" s="133"/>
      <c r="J18" s="5"/>
    </row>
    <row r="19" spans="1:10" ht="18" customHeight="1">
      <c r="A19" s="9"/>
      <c r="B19" s="71">
        <v>4</v>
      </c>
      <c r="C19" s="134" t="s">
        <v>67</v>
      </c>
      <c r="D19" s="135"/>
      <c r="E19" s="135"/>
      <c r="F19" s="135"/>
      <c r="G19" s="135"/>
      <c r="H19" s="135"/>
      <c r="I19" s="136"/>
      <c r="J19" s="5"/>
    </row>
    <row r="20" spans="1:10" ht="35.1" customHeight="1">
      <c r="A20" s="9"/>
      <c r="B20" s="128"/>
      <c r="C20" s="66">
        <v>0</v>
      </c>
      <c r="D20" s="66" t="s">
        <v>68</v>
      </c>
      <c r="E20" s="137" t="s">
        <v>69</v>
      </c>
      <c r="F20" s="137"/>
      <c r="G20" s="137"/>
      <c r="H20" s="137"/>
      <c r="I20" s="137"/>
      <c r="J20" s="5"/>
    </row>
    <row r="21" spans="1:10" ht="35.1" customHeight="1">
      <c r="A21" s="9"/>
      <c r="B21" s="129"/>
      <c r="C21" s="66">
        <v>0.5</v>
      </c>
      <c r="D21" s="66" t="s">
        <v>70</v>
      </c>
      <c r="E21" s="137" t="s">
        <v>71</v>
      </c>
      <c r="F21" s="137"/>
      <c r="G21" s="137"/>
      <c r="H21" s="137"/>
      <c r="I21" s="137"/>
      <c r="J21" s="5"/>
    </row>
    <row r="22" spans="1:10" ht="35.1" customHeight="1">
      <c r="A22" s="9"/>
      <c r="B22" s="130"/>
      <c r="C22" s="67">
        <v>1</v>
      </c>
      <c r="D22" s="67" t="s">
        <v>72</v>
      </c>
      <c r="E22" s="138" t="s">
        <v>73</v>
      </c>
      <c r="F22" s="138"/>
      <c r="G22" s="138"/>
      <c r="H22" s="138"/>
      <c r="I22" s="138"/>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{E5080FA7-29BC-40B6-A53C-ED43DD3BA141}</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{CA63F0E6-E2C6-4B38-9D73-913E326E9957}</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E5080FA7-29BC-40B6-A53C-ED43DD3BA141}">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CA63F0E6-E2C6-4B38-9D73-913E326E9957}">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60"/>
  <sheetViews>
    <sheetView zoomScale="70" zoomScaleNormal="70" workbookViewId="0">
      <selection activeCell="E10" sqref="E10"/>
    </sheetView>
  </sheetViews>
  <sheetFormatPr defaultColWidth="9.140625" defaultRowHeight="15" customHeight="1"/>
  <cols>
    <col min="1" max="1" width="3.5703125" style="59" customWidth="1"/>
    <col min="2" max="2" width="7" style="59" customWidth="1"/>
    <col min="3" max="3" width="12.28515625" style="59" customWidth="1"/>
    <col min="4" max="4" width="30.140625" style="59" customWidth="1"/>
    <col min="5" max="5" width="68.42578125" style="59" customWidth="1"/>
    <col min="6" max="6" width="8.5703125" style="59" customWidth="1"/>
    <col min="7" max="7" width="9.5703125" style="59" customWidth="1"/>
    <col min="8" max="8" width="8.5703125" style="59" customWidth="1"/>
    <col min="9" max="9" width="9.5703125" style="59" customWidth="1"/>
    <col min="10" max="10" width="30.140625" style="59" customWidth="1"/>
    <col min="11" max="11" width="9.140625" style="59" bestFit="1"/>
    <col min="12" max="12" width="40.5703125" style="59" bestFit="1" customWidth="1"/>
    <col min="13" max="13" width="10.42578125" style="59" bestFit="1" customWidth="1"/>
    <col min="14" max="14" width="9.140625" style="59" bestFit="1"/>
    <col min="15" max="15" width="36.5703125" style="59" bestFit="1" customWidth="1"/>
    <col min="16" max="16" width="9.140625" style="59" bestFit="1"/>
    <col min="17" max="16384" width="9.140625" style="59"/>
  </cols>
  <sheetData>
    <row r="1" spans="1:15" ht="21" customHeight="1">
      <c r="A1" s="156"/>
      <c r="B1" s="157"/>
      <c r="C1" s="157"/>
      <c r="D1" s="157"/>
      <c r="E1" s="157"/>
      <c r="F1" s="157"/>
      <c r="G1" s="157"/>
      <c r="H1" s="157"/>
      <c r="I1" s="157"/>
      <c r="J1" s="158"/>
      <c r="K1" s="159"/>
      <c r="L1" s="159"/>
      <c r="M1" s="159"/>
      <c r="N1" s="159"/>
      <c r="O1" s="159"/>
    </row>
    <row r="2" spans="1:15" ht="89.1" customHeight="1">
      <c r="A2" s="160"/>
      <c r="B2" s="86" t="s">
        <v>74</v>
      </c>
      <c r="C2" s="87"/>
      <c r="D2" s="87"/>
      <c r="E2" s="88"/>
      <c r="F2" s="88"/>
      <c r="G2" s="88"/>
      <c r="H2" s="88"/>
      <c r="I2" s="89"/>
      <c r="J2" s="161"/>
      <c r="K2" s="159"/>
      <c r="L2" s="159"/>
      <c r="M2" s="159"/>
      <c r="N2" s="159"/>
      <c r="O2" s="159"/>
    </row>
    <row r="3" spans="1:15" ht="18.75" customHeight="1">
      <c r="A3" s="160"/>
      <c r="B3" s="60"/>
      <c r="C3" s="60"/>
      <c r="D3" s="60"/>
      <c r="E3" s="61"/>
      <c r="F3" s="61"/>
      <c r="G3" s="61"/>
      <c r="H3" s="61"/>
      <c r="I3" s="61"/>
      <c r="J3" s="161"/>
      <c r="K3" s="159"/>
      <c r="L3" s="159"/>
      <c r="M3" s="159"/>
      <c r="N3" s="159"/>
      <c r="O3" s="162"/>
    </row>
    <row r="4" spans="1:15" ht="18.75" customHeight="1">
      <c r="A4" s="160"/>
      <c r="B4" s="84" t="s">
        <v>75</v>
      </c>
      <c r="C4" s="60"/>
      <c r="D4" s="60"/>
      <c r="E4" s="61"/>
      <c r="F4" s="61"/>
      <c r="G4" s="61"/>
      <c r="H4" s="61"/>
      <c r="I4" s="61"/>
      <c r="J4" s="161"/>
      <c r="K4" s="159"/>
      <c r="L4" s="159"/>
      <c r="M4" s="159"/>
      <c r="N4" s="159"/>
      <c r="O4" s="162"/>
    </row>
    <row r="5" spans="1:15" ht="18.75" customHeight="1">
      <c r="A5" s="160"/>
      <c r="B5" s="60"/>
      <c r="C5" s="60"/>
      <c r="D5" s="60"/>
      <c r="E5" s="61"/>
      <c r="F5" s="61"/>
      <c r="G5" s="61"/>
      <c r="H5" s="61"/>
      <c r="I5" s="61"/>
      <c r="J5" s="161"/>
      <c r="K5" s="159"/>
      <c r="L5" s="159"/>
      <c r="M5" s="159"/>
      <c r="N5" s="159"/>
      <c r="O5" s="162"/>
    </row>
    <row r="6" spans="1:15" ht="30" customHeight="1">
      <c r="A6" s="160"/>
      <c r="B6" s="90" t="s">
        <v>76</v>
      </c>
      <c r="C6" s="90"/>
      <c r="D6" s="38"/>
      <c r="E6" s="61"/>
      <c r="F6" s="61"/>
      <c r="G6" s="61"/>
      <c r="H6" s="61"/>
      <c r="I6" s="61"/>
      <c r="J6" s="161"/>
      <c r="K6" s="159"/>
      <c r="L6" s="159"/>
      <c r="M6" s="159"/>
      <c r="N6" s="159"/>
      <c r="O6" s="162"/>
    </row>
    <row r="7" spans="1:15" ht="30" customHeight="1">
      <c r="A7" s="160"/>
      <c r="B7" s="90" t="s">
        <v>77</v>
      </c>
      <c r="C7" s="90"/>
      <c r="D7" s="38"/>
      <c r="E7" s="61"/>
      <c r="F7" s="61"/>
      <c r="G7" s="61"/>
      <c r="H7" s="61"/>
      <c r="I7" s="61"/>
      <c r="J7" s="161"/>
      <c r="K7" s="159"/>
      <c r="L7" s="159"/>
      <c r="M7" s="159"/>
      <c r="N7" s="159"/>
      <c r="O7" s="162"/>
    </row>
    <row r="8" spans="1:15" ht="30" customHeight="1">
      <c r="A8" s="160"/>
      <c r="B8" s="90" t="s">
        <v>78</v>
      </c>
      <c r="C8" s="90"/>
      <c r="D8" s="38"/>
      <c r="E8" s="61"/>
      <c r="F8" s="61"/>
      <c r="G8" s="61"/>
      <c r="H8" s="61"/>
      <c r="I8" s="61"/>
      <c r="J8" s="161"/>
      <c r="K8" s="159"/>
      <c r="L8" s="159"/>
      <c r="M8" s="159"/>
      <c r="N8" s="159"/>
      <c r="O8" s="162"/>
    </row>
    <row r="9" spans="1:15" ht="30" customHeight="1">
      <c r="A9" s="160"/>
      <c r="B9" s="90" t="s">
        <v>79</v>
      </c>
      <c r="C9" s="90"/>
      <c r="D9" s="38"/>
      <c r="E9" s="61"/>
      <c r="F9" s="61"/>
      <c r="G9" s="61"/>
      <c r="H9" s="61"/>
      <c r="I9" s="61"/>
      <c r="J9" s="161"/>
      <c r="K9" s="159"/>
      <c r="L9" s="159"/>
      <c r="M9" s="159"/>
      <c r="N9" s="159"/>
      <c r="O9" s="162"/>
    </row>
    <row r="10" spans="1:15" ht="30" customHeight="1">
      <c r="A10" s="160"/>
      <c r="B10" s="90" t="s">
        <v>80</v>
      </c>
      <c r="C10" s="90"/>
      <c r="D10" s="38"/>
      <c r="E10" s="163"/>
      <c r="F10" s="61"/>
      <c r="G10" s="61"/>
      <c r="H10" s="61"/>
      <c r="I10" s="61"/>
      <c r="J10" s="161"/>
      <c r="K10" s="159"/>
      <c r="L10" s="159"/>
      <c r="M10" s="159"/>
      <c r="N10" s="159"/>
      <c r="O10" s="162"/>
    </row>
    <row r="11" spans="1:15" ht="30" customHeight="1">
      <c r="A11" s="160"/>
      <c r="B11" s="90" t="s">
        <v>81</v>
      </c>
      <c r="C11" s="90"/>
      <c r="D11" s="38"/>
      <c r="E11" s="164"/>
      <c r="F11" s="164"/>
      <c r="G11" s="164"/>
      <c r="H11" s="164"/>
      <c r="I11" s="164"/>
      <c r="J11" s="161"/>
      <c r="K11" s="159"/>
      <c r="L11" s="159"/>
      <c r="M11" s="159"/>
      <c r="N11" s="159"/>
      <c r="O11" s="162"/>
    </row>
    <row r="12" spans="1:15" ht="30" customHeight="1">
      <c r="A12" s="160"/>
      <c r="B12" s="164"/>
      <c r="C12" s="164"/>
      <c r="D12" s="164"/>
      <c r="E12" s="164"/>
      <c r="F12" s="164"/>
      <c r="G12" s="164"/>
      <c r="H12" s="164"/>
      <c r="I12" s="164"/>
      <c r="J12" s="161"/>
      <c r="K12" s="159"/>
      <c r="L12" s="159"/>
      <c r="M12" s="159"/>
      <c r="N12" s="159"/>
      <c r="O12" s="162"/>
    </row>
    <row r="13" spans="1:15" ht="52.5" customHeight="1">
      <c r="A13" s="160"/>
      <c r="B13" s="164"/>
      <c r="C13" s="164"/>
      <c r="D13" s="164"/>
      <c r="E13" s="164"/>
      <c r="F13" s="165" t="s">
        <v>82</v>
      </c>
      <c r="G13" s="166"/>
      <c r="H13" s="167" t="s">
        <v>83</v>
      </c>
      <c r="I13" s="167"/>
      <c r="J13" s="161"/>
      <c r="K13" s="159"/>
      <c r="L13" s="159"/>
      <c r="M13" s="159"/>
      <c r="N13" s="159"/>
      <c r="O13" s="159"/>
    </row>
    <row r="14" spans="1:15" ht="21.6" customHeight="1">
      <c r="A14" s="160"/>
      <c r="B14" s="85" t="s">
        <v>84</v>
      </c>
      <c r="C14" s="85"/>
      <c r="D14" s="85"/>
      <c r="E14" s="85"/>
      <c r="F14" s="62">
        <f>Scoring!F2</f>
        <v>0</v>
      </c>
      <c r="G14" s="63">
        <f>IF(AND(ISNUMBER(F14), F14&gt;1), F14/100, F14)</f>
        <v>0</v>
      </c>
      <c r="H14" s="62">
        <f>Scoring!G2</f>
        <v>0</v>
      </c>
      <c r="I14" s="63">
        <f>IF(AND(ISNUMBER(H14), H14&gt;1), H14/100, H14)</f>
        <v>0</v>
      </c>
      <c r="J14" s="161"/>
      <c r="K14" s="159"/>
      <c r="L14" s="159"/>
      <c r="M14" s="159"/>
      <c r="N14" s="159"/>
      <c r="O14" s="159"/>
    </row>
    <row r="15" spans="1:15" ht="18.75" customHeight="1">
      <c r="A15" s="160"/>
      <c r="B15" s="168">
        <v>3</v>
      </c>
      <c r="C15" s="169" t="s">
        <v>85</v>
      </c>
      <c r="D15" s="169"/>
      <c r="E15" s="169"/>
      <c r="F15" s="170">
        <f>Scoring!F3</f>
        <v>0</v>
      </c>
      <c r="G15" s="170">
        <f t="shared" ref="G15:G45" si="0">F15</f>
        <v>0</v>
      </c>
      <c r="H15" s="170">
        <f>Scoring!G3</f>
        <v>0</v>
      </c>
      <c r="I15" s="170">
        <f t="shared" ref="I15:I45" si="1">H15</f>
        <v>0</v>
      </c>
      <c r="J15" s="161"/>
      <c r="K15" s="159"/>
      <c r="L15" s="159"/>
      <c r="M15" s="159"/>
      <c r="N15" s="171"/>
      <c r="O15" s="37"/>
    </row>
    <row r="16" spans="1:15" ht="18.75" customHeight="1">
      <c r="A16" s="160"/>
      <c r="B16" s="58">
        <v>3.1</v>
      </c>
      <c r="C16" s="172" t="str">
        <f>'3. Enabling'!$B$3</f>
        <v>Roles and Responsibilities</v>
      </c>
      <c r="D16" s="173"/>
      <c r="E16" s="174"/>
      <c r="F16" s="175">
        <f>Scoring!F4</f>
        <v>0</v>
      </c>
      <c r="G16" s="176">
        <f t="shared" si="0"/>
        <v>0</v>
      </c>
      <c r="H16" s="175">
        <f>Scoring!G4</f>
        <v>0</v>
      </c>
      <c r="I16" s="176">
        <f t="shared" si="1"/>
        <v>0</v>
      </c>
      <c r="J16" s="161"/>
      <c r="K16" s="159"/>
      <c r="L16" s="159"/>
      <c r="M16" s="159"/>
      <c r="N16" s="159"/>
      <c r="O16" s="159"/>
    </row>
    <row r="17" spans="1:11" ht="18.75" customHeight="1">
      <c r="A17" s="160"/>
      <c r="B17" s="58">
        <v>3.2</v>
      </c>
      <c r="C17" s="172" t="str">
        <f>'3. Enabling'!$B$18</f>
        <v>Standardisation of Contractor's Requirements</v>
      </c>
      <c r="D17" s="173"/>
      <c r="E17" s="174"/>
      <c r="F17" s="175">
        <f>Scoring!F5</f>
        <v>0</v>
      </c>
      <c r="G17" s="176">
        <f t="shared" si="0"/>
        <v>0</v>
      </c>
      <c r="H17" s="175">
        <f>Scoring!G5</f>
        <v>0</v>
      </c>
      <c r="I17" s="176">
        <f t="shared" si="1"/>
        <v>0</v>
      </c>
      <c r="J17" s="161"/>
      <c r="K17" s="159"/>
    </row>
    <row r="18" spans="1:11" ht="18.75" customHeight="1">
      <c r="A18" s="160"/>
      <c r="B18" s="58">
        <v>3.3</v>
      </c>
      <c r="C18" s="172" t="str">
        <f>'3. Enabling'!$B$40</f>
        <v>Training and Awareness</v>
      </c>
      <c r="D18" s="173"/>
      <c r="E18" s="174"/>
      <c r="F18" s="175">
        <f>Scoring!F6</f>
        <v>0</v>
      </c>
      <c r="G18" s="176">
        <f t="shared" si="0"/>
        <v>0</v>
      </c>
      <c r="H18" s="175">
        <f>Scoring!G6</f>
        <v>0</v>
      </c>
      <c r="I18" s="176">
        <f t="shared" si="1"/>
        <v>0</v>
      </c>
      <c r="J18" s="161"/>
      <c r="K18" s="159"/>
    </row>
    <row r="19" spans="1:11" ht="18.75" customHeight="1">
      <c r="A19" s="160"/>
      <c r="B19" s="58">
        <v>3.4</v>
      </c>
      <c r="C19" s="172" t="str">
        <f>'3. Enabling'!$B$62</f>
        <v>Incident and Observation Reporting and Investigation</v>
      </c>
      <c r="D19" s="173"/>
      <c r="E19" s="174"/>
      <c r="F19" s="175">
        <f>Scoring!F7</f>
        <v>0</v>
      </c>
      <c r="G19" s="176">
        <f t="shared" si="0"/>
        <v>0</v>
      </c>
      <c r="H19" s="175">
        <f>Scoring!G7</f>
        <v>0</v>
      </c>
      <c r="I19" s="176">
        <f t="shared" si="1"/>
        <v>0</v>
      </c>
      <c r="J19" s="161"/>
      <c r="K19" s="159"/>
    </row>
    <row r="20" spans="1:11" ht="18.75" customHeight="1">
      <c r="A20" s="160"/>
      <c r="B20" s="58">
        <v>3.5</v>
      </c>
      <c r="C20" s="172" t="str">
        <f>'3. Enabling'!$B$3</f>
        <v>Roles and Responsibilities</v>
      </c>
      <c r="D20" s="173"/>
      <c r="E20" s="174"/>
      <c r="F20" s="175">
        <f>Scoring!F8</f>
        <v>0</v>
      </c>
      <c r="G20" s="176">
        <f t="shared" si="0"/>
        <v>0</v>
      </c>
      <c r="H20" s="175">
        <f>Scoring!G8</f>
        <v>0</v>
      </c>
      <c r="I20" s="176">
        <f t="shared" si="1"/>
        <v>0</v>
      </c>
      <c r="J20" s="161"/>
      <c r="K20" s="159"/>
    </row>
    <row r="21" spans="1:11" ht="18.75" customHeight="1">
      <c r="A21" s="160"/>
      <c r="B21" s="58">
        <v>3.6</v>
      </c>
      <c r="C21" s="172" t="str">
        <f>'3. Enabling'!$B$93</f>
        <v>Continuous Improvement</v>
      </c>
      <c r="D21" s="173"/>
      <c r="E21" s="174"/>
      <c r="F21" s="175">
        <f>Scoring!F9</f>
        <v>0</v>
      </c>
      <c r="G21" s="176">
        <f t="shared" si="0"/>
        <v>0</v>
      </c>
      <c r="H21" s="175">
        <f>Scoring!G9</f>
        <v>0</v>
      </c>
      <c r="I21" s="176">
        <f t="shared" si="1"/>
        <v>0</v>
      </c>
      <c r="J21" s="161"/>
      <c r="K21" s="159"/>
    </row>
    <row r="22" spans="1:11" ht="18.75" customHeight="1">
      <c r="A22" s="160"/>
      <c r="B22" s="168">
        <v>4</v>
      </c>
      <c r="C22" s="169" t="s">
        <v>86</v>
      </c>
      <c r="D22" s="169"/>
      <c r="E22" s="169"/>
      <c r="F22" s="170">
        <f>Scoring!F10</f>
        <v>0</v>
      </c>
      <c r="G22" s="170">
        <f t="shared" si="0"/>
        <v>0</v>
      </c>
      <c r="H22" s="170">
        <f>Scoring!G10</f>
        <v>0</v>
      </c>
      <c r="I22" s="170">
        <f t="shared" si="1"/>
        <v>0</v>
      </c>
      <c r="J22" s="161"/>
      <c r="K22" s="159"/>
    </row>
    <row r="23" spans="1:11" ht="18.75" customHeight="1">
      <c r="A23" s="160"/>
      <c r="B23" s="58">
        <v>4.2</v>
      </c>
      <c r="C23" s="172" t="str">
        <f>'4. Monopiles'!$B$3</f>
        <v>Typical Hazards associated to Monopiles Fabrication</v>
      </c>
      <c r="D23" s="173"/>
      <c r="E23" s="174"/>
      <c r="F23" s="175">
        <f>Scoring!F11</f>
        <v>0</v>
      </c>
      <c r="G23" s="176">
        <f t="shared" si="0"/>
        <v>0</v>
      </c>
      <c r="H23" s="175">
        <f>Scoring!G11</f>
        <v>0</v>
      </c>
      <c r="I23" s="176">
        <f t="shared" si="1"/>
        <v>0</v>
      </c>
      <c r="J23" s="161"/>
      <c r="K23" s="159"/>
    </row>
    <row r="24" spans="1:11" ht="18.75" customHeight="1">
      <c r="A24" s="160"/>
      <c r="B24" s="58">
        <v>4.3</v>
      </c>
      <c r="C24" s="172" t="str">
        <f>'4. Monopiles'!$B$43</f>
        <v>Safety Guidance at Tendering Phase</v>
      </c>
      <c r="D24" s="173"/>
      <c r="E24" s="174"/>
      <c r="F24" s="175">
        <f>Scoring!F12</f>
        <v>0</v>
      </c>
      <c r="G24" s="176">
        <f t="shared" si="0"/>
        <v>0</v>
      </c>
      <c r="H24" s="175">
        <f>Scoring!G12</f>
        <v>0</v>
      </c>
      <c r="I24" s="176">
        <f t="shared" si="1"/>
        <v>0</v>
      </c>
      <c r="J24" s="161"/>
      <c r="K24" s="64"/>
    </row>
    <row r="25" spans="1:11" ht="18.75" customHeight="1">
      <c r="A25" s="160"/>
      <c r="B25" s="58">
        <v>4.4000000000000004</v>
      </c>
      <c r="C25" s="172" t="str">
        <f>'4. Monopiles'!$B$47</f>
        <v>Safety Guidance at Execution Phase</v>
      </c>
      <c r="D25" s="173"/>
      <c r="E25" s="174"/>
      <c r="F25" s="175">
        <f>Scoring!F13</f>
        <v>0</v>
      </c>
      <c r="G25" s="176">
        <f t="shared" si="0"/>
        <v>0</v>
      </c>
      <c r="H25" s="175">
        <f>Scoring!G13</f>
        <v>0</v>
      </c>
      <c r="I25" s="176">
        <f t="shared" si="1"/>
        <v>0</v>
      </c>
      <c r="J25" s="161"/>
      <c r="K25" s="159"/>
    </row>
    <row r="26" spans="1:11" ht="18.75" customHeight="1">
      <c r="A26" s="160"/>
      <c r="B26" s="58">
        <v>4.5</v>
      </c>
      <c r="C26" s="172" t="str">
        <f>'4. Monopiles'!$B$51</f>
        <v>Safety Guidance at Close-out Phase</v>
      </c>
      <c r="D26" s="173"/>
      <c r="E26" s="174"/>
      <c r="F26" s="175">
        <f>Scoring!F14</f>
        <v>0</v>
      </c>
      <c r="G26" s="176">
        <f t="shared" si="0"/>
        <v>0</v>
      </c>
      <c r="H26" s="175">
        <f>Scoring!G14</f>
        <v>0</v>
      </c>
      <c r="I26" s="176">
        <f t="shared" si="1"/>
        <v>0</v>
      </c>
      <c r="J26" s="161"/>
      <c r="K26" s="159"/>
    </row>
    <row r="27" spans="1:11" ht="18.75" customHeight="1">
      <c r="A27" s="160"/>
      <c r="B27" s="168">
        <v>5</v>
      </c>
      <c r="C27" s="169" t="s">
        <v>87</v>
      </c>
      <c r="D27" s="169"/>
      <c r="E27" s="169"/>
      <c r="F27" s="170">
        <f>Scoring!F15</f>
        <v>0</v>
      </c>
      <c r="G27" s="177">
        <f t="shared" si="0"/>
        <v>0</v>
      </c>
      <c r="H27" s="170">
        <f>Scoring!G15</f>
        <v>0</v>
      </c>
      <c r="I27" s="177">
        <f t="shared" si="1"/>
        <v>0</v>
      </c>
      <c r="J27" s="161"/>
      <c r="K27" s="159"/>
    </row>
    <row r="28" spans="1:11" ht="18.75" customHeight="1">
      <c r="A28" s="160"/>
      <c r="B28" s="58">
        <v>5.2</v>
      </c>
      <c r="C28" s="172" t="str">
        <f>'5. Jackets'!$B$3</f>
        <v>Typical Hazards associated to Jacket Fabrication</v>
      </c>
      <c r="D28" s="173"/>
      <c r="E28" s="174"/>
      <c r="F28" s="175">
        <f>Scoring!F16</f>
        <v>0</v>
      </c>
      <c r="G28" s="176">
        <f t="shared" si="0"/>
        <v>0</v>
      </c>
      <c r="H28" s="175">
        <f>Scoring!G16</f>
        <v>0</v>
      </c>
      <c r="I28" s="176">
        <f t="shared" si="1"/>
        <v>0</v>
      </c>
      <c r="J28" s="161"/>
      <c r="K28" s="159"/>
    </row>
    <row r="29" spans="1:11" ht="18.75" customHeight="1">
      <c r="A29" s="160"/>
      <c r="B29" s="58">
        <v>5.3</v>
      </c>
      <c r="C29" s="172" t="str">
        <f>'5. Jackets'!$B$41</f>
        <v>Safety Guidance at Tendering Phase</v>
      </c>
      <c r="D29" s="173"/>
      <c r="E29" s="174"/>
      <c r="F29" s="175">
        <f>Scoring!F17</f>
        <v>0</v>
      </c>
      <c r="G29" s="176">
        <f t="shared" si="0"/>
        <v>0</v>
      </c>
      <c r="H29" s="175">
        <f>Scoring!G17</f>
        <v>0</v>
      </c>
      <c r="I29" s="176">
        <f t="shared" si="1"/>
        <v>0</v>
      </c>
      <c r="J29" s="161"/>
      <c r="K29" s="159"/>
    </row>
    <row r="30" spans="1:11" ht="18.75" customHeight="1">
      <c r="A30" s="160"/>
      <c r="B30" s="58">
        <v>5.4</v>
      </c>
      <c r="C30" s="172" t="str">
        <f>'5. Jackets'!$B$45</f>
        <v>Safety Guidance at Execution Phase</v>
      </c>
      <c r="D30" s="173"/>
      <c r="E30" s="174"/>
      <c r="F30" s="175">
        <f>Scoring!F18</f>
        <v>0</v>
      </c>
      <c r="G30" s="176">
        <f t="shared" si="0"/>
        <v>0</v>
      </c>
      <c r="H30" s="175">
        <f>Scoring!G18</f>
        <v>0</v>
      </c>
      <c r="I30" s="176">
        <f t="shared" si="1"/>
        <v>0</v>
      </c>
      <c r="J30" s="161"/>
      <c r="K30" s="159"/>
    </row>
    <row r="31" spans="1:11" ht="18.75" customHeight="1">
      <c r="A31" s="160"/>
      <c r="B31" s="58">
        <v>5.5</v>
      </c>
      <c r="C31" s="172" t="str">
        <f>'5. Jackets'!$B$49</f>
        <v>Safety Guidance at Close-out Phase</v>
      </c>
      <c r="D31" s="173"/>
      <c r="E31" s="174"/>
      <c r="F31" s="175">
        <f>Scoring!F19</f>
        <v>0</v>
      </c>
      <c r="G31" s="176">
        <f t="shared" si="0"/>
        <v>0</v>
      </c>
      <c r="H31" s="175">
        <f>Scoring!G19</f>
        <v>0</v>
      </c>
      <c r="I31" s="176">
        <f t="shared" si="1"/>
        <v>0</v>
      </c>
      <c r="J31" s="161"/>
      <c r="K31" s="159"/>
    </row>
    <row r="32" spans="1:11" ht="18.75" customHeight="1">
      <c r="A32" s="160"/>
      <c r="B32" s="168">
        <v>6</v>
      </c>
      <c r="C32" s="169" t="s">
        <v>88</v>
      </c>
      <c r="D32" s="169"/>
      <c r="E32" s="169"/>
      <c r="F32" s="170">
        <f>Scoring!F20</f>
        <v>0</v>
      </c>
      <c r="G32" s="177">
        <f t="shared" si="0"/>
        <v>0</v>
      </c>
      <c r="H32" s="170">
        <f>Scoring!G20</f>
        <v>0</v>
      </c>
      <c r="I32" s="177">
        <f t="shared" si="1"/>
        <v>0</v>
      </c>
      <c r="J32" s="161"/>
      <c r="K32" s="159"/>
    </row>
    <row r="33" spans="1:10" ht="18.75" customHeight="1">
      <c r="A33" s="160"/>
      <c r="B33" s="58">
        <v>6.2</v>
      </c>
      <c r="C33" s="172" t="str">
        <f>'6. Transition Pieces'!$B3</f>
        <v>Typical Hazards associated to Transition Piece Fabrication</v>
      </c>
      <c r="D33" s="173"/>
      <c r="E33" s="174"/>
      <c r="F33" s="175">
        <f>Scoring!F21</f>
        <v>0</v>
      </c>
      <c r="G33" s="176">
        <f t="shared" si="0"/>
        <v>0</v>
      </c>
      <c r="H33" s="175">
        <f>Scoring!G21</f>
        <v>0</v>
      </c>
      <c r="I33" s="176">
        <f t="shared" si="1"/>
        <v>0</v>
      </c>
      <c r="J33" s="161"/>
    </row>
    <row r="34" spans="1:10" ht="18.75" customHeight="1">
      <c r="A34" s="160"/>
      <c r="B34" s="58">
        <v>6.3</v>
      </c>
      <c r="C34" s="172" t="str">
        <f>'6. Transition Pieces'!$B60</f>
        <v>Safety Guidance at Tendering Phase</v>
      </c>
      <c r="D34" s="173"/>
      <c r="E34" s="174"/>
      <c r="F34" s="175">
        <f>Scoring!F22</f>
        <v>0</v>
      </c>
      <c r="G34" s="176">
        <f t="shared" si="0"/>
        <v>0</v>
      </c>
      <c r="H34" s="175">
        <f>Scoring!G22</f>
        <v>0</v>
      </c>
      <c r="I34" s="176">
        <f t="shared" si="1"/>
        <v>0</v>
      </c>
      <c r="J34" s="161"/>
    </row>
    <row r="35" spans="1:10" ht="18.75" customHeight="1">
      <c r="A35" s="160"/>
      <c r="B35" s="58">
        <v>6.4</v>
      </c>
      <c r="C35" s="172" t="str">
        <f>'6. Transition Pieces'!$B64</f>
        <v>Safety Guidance at Execution Phase</v>
      </c>
      <c r="D35" s="173"/>
      <c r="E35" s="174"/>
      <c r="F35" s="175">
        <f>Scoring!F23</f>
        <v>0</v>
      </c>
      <c r="G35" s="176">
        <f t="shared" si="0"/>
        <v>0</v>
      </c>
      <c r="H35" s="175">
        <f>Scoring!G23</f>
        <v>0</v>
      </c>
      <c r="I35" s="176">
        <f t="shared" si="1"/>
        <v>0</v>
      </c>
      <c r="J35" s="161"/>
    </row>
    <row r="36" spans="1:10" ht="18.75" customHeight="1">
      <c r="A36" s="160"/>
      <c r="B36" s="58">
        <v>6.5</v>
      </c>
      <c r="C36" s="172" t="str">
        <f>'6. Transition Pieces'!$B68</f>
        <v>Safety Guidance at Close-out Phase</v>
      </c>
      <c r="D36" s="173"/>
      <c r="E36" s="174"/>
      <c r="F36" s="175">
        <f>Scoring!F24</f>
        <v>0</v>
      </c>
      <c r="G36" s="176">
        <f t="shared" si="0"/>
        <v>0</v>
      </c>
      <c r="H36" s="175">
        <f>Scoring!G24</f>
        <v>0</v>
      </c>
      <c r="I36" s="176">
        <f t="shared" si="1"/>
        <v>0</v>
      </c>
      <c r="J36" s="161"/>
    </row>
    <row r="37" spans="1:10" ht="18.75" customHeight="1">
      <c r="A37" s="160"/>
      <c r="B37" s="168" t="s">
        <v>89</v>
      </c>
      <c r="C37" s="169" t="s">
        <v>90</v>
      </c>
      <c r="D37" s="169"/>
      <c r="E37" s="169"/>
      <c r="F37" s="170">
        <f>Scoring!F25</f>
        <v>0</v>
      </c>
      <c r="G37" s="177">
        <f t="shared" si="0"/>
        <v>0</v>
      </c>
      <c r="H37" s="170">
        <f>Scoring!G25</f>
        <v>0</v>
      </c>
      <c r="I37" s="177">
        <f t="shared" si="1"/>
        <v>0</v>
      </c>
      <c r="J37" s="161"/>
    </row>
    <row r="38" spans="1:10" ht="18.75" customHeight="1">
      <c r="A38" s="160"/>
      <c r="B38" s="58" t="s">
        <v>89</v>
      </c>
      <c r="C38" s="172" t="str">
        <f>Appendices!$B$3</f>
        <v>Confined Spaces</v>
      </c>
      <c r="D38" s="173"/>
      <c r="E38" s="174"/>
      <c r="F38" s="175">
        <f>Scoring!F26</f>
        <v>0</v>
      </c>
      <c r="G38" s="176">
        <f t="shared" si="0"/>
        <v>0</v>
      </c>
      <c r="H38" s="175">
        <f>Scoring!G26</f>
        <v>0</v>
      </c>
      <c r="I38" s="176">
        <f t="shared" si="1"/>
        <v>0</v>
      </c>
      <c r="J38" s="161"/>
    </row>
    <row r="39" spans="1:10" ht="18.75" customHeight="1">
      <c r="A39" s="160"/>
      <c r="B39" s="58" t="s">
        <v>91</v>
      </c>
      <c r="C39" s="172" t="str">
        <f>Appendices!$B$17</f>
        <v>Dropped Objects</v>
      </c>
      <c r="D39" s="173"/>
      <c r="E39" s="174"/>
      <c r="F39" s="175">
        <f>Scoring!F27</f>
        <v>0</v>
      </c>
      <c r="G39" s="176">
        <f t="shared" si="0"/>
        <v>0</v>
      </c>
      <c r="H39" s="175">
        <f>Scoring!G27</f>
        <v>0</v>
      </c>
      <c r="I39" s="176">
        <f t="shared" si="1"/>
        <v>0</v>
      </c>
      <c r="J39" s="161"/>
    </row>
    <row r="40" spans="1:10" ht="18.75" customHeight="1">
      <c r="A40" s="160"/>
      <c r="B40" s="58" t="s">
        <v>92</v>
      </c>
      <c r="C40" s="172" t="str">
        <f>Appendices!$B$28</f>
        <v>Housekeeping</v>
      </c>
      <c r="D40" s="173"/>
      <c r="E40" s="174"/>
      <c r="F40" s="175">
        <f>Scoring!F28</f>
        <v>0</v>
      </c>
      <c r="G40" s="176">
        <f t="shared" si="0"/>
        <v>0</v>
      </c>
      <c r="H40" s="175">
        <f>Scoring!G28</f>
        <v>0</v>
      </c>
      <c r="I40" s="176">
        <f t="shared" si="1"/>
        <v>0</v>
      </c>
      <c r="J40" s="161"/>
    </row>
    <row r="41" spans="1:10" ht="18.75" customHeight="1">
      <c r="A41" s="160"/>
      <c r="B41" s="58" t="s">
        <v>93</v>
      </c>
      <c r="C41" s="172" t="str">
        <f>Appendices!$B$33</f>
        <v>Lifting Operations</v>
      </c>
      <c r="D41" s="173"/>
      <c r="E41" s="174"/>
      <c r="F41" s="175">
        <f>Scoring!F29</f>
        <v>0</v>
      </c>
      <c r="G41" s="176">
        <f t="shared" si="0"/>
        <v>0</v>
      </c>
      <c r="H41" s="175">
        <f>Scoring!G29</f>
        <v>0</v>
      </c>
      <c r="I41" s="176">
        <f t="shared" si="1"/>
        <v>0</v>
      </c>
      <c r="J41" s="161"/>
    </row>
    <row r="42" spans="1:10" ht="18.75" customHeight="1">
      <c r="A42" s="160"/>
      <c r="B42" s="58" t="s">
        <v>94</v>
      </c>
      <c r="C42" s="172" t="str">
        <f>Appendices!$B$47</f>
        <v>Simultaneous Operations</v>
      </c>
      <c r="D42" s="173"/>
      <c r="E42" s="174"/>
      <c r="F42" s="175">
        <f>Scoring!F30</f>
        <v>0</v>
      </c>
      <c r="G42" s="176">
        <f t="shared" si="0"/>
        <v>0</v>
      </c>
      <c r="H42" s="175">
        <f>Scoring!G30</f>
        <v>0</v>
      </c>
      <c r="I42" s="176">
        <f t="shared" si="1"/>
        <v>0</v>
      </c>
      <c r="J42" s="161"/>
    </row>
    <row r="43" spans="1:10" ht="18.75" customHeight="1">
      <c r="A43" s="160"/>
      <c r="B43" s="58" t="s">
        <v>95</v>
      </c>
      <c r="C43" s="172" t="str">
        <f>Appendices!$B$53</f>
        <v>Traffic Management</v>
      </c>
      <c r="D43" s="173"/>
      <c r="E43" s="174"/>
      <c r="F43" s="175">
        <f>Scoring!F31</f>
        <v>0</v>
      </c>
      <c r="G43" s="176">
        <f t="shared" si="0"/>
        <v>0</v>
      </c>
      <c r="H43" s="175">
        <f>Scoring!G31</f>
        <v>0</v>
      </c>
      <c r="I43" s="176">
        <f t="shared" si="1"/>
        <v>0</v>
      </c>
      <c r="J43" s="161"/>
    </row>
    <row r="44" spans="1:10" ht="18.75" customHeight="1">
      <c r="A44" s="160"/>
      <c r="B44" s="58" t="s">
        <v>96</v>
      </c>
      <c r="C44" s="172" t="str">
        <f>Appendices!$B$58</f>
        <v>Working at Heights</v>
      </c>
      <c r="D44" s="173"/>
      <c r="E44" s="174"/>
      <c r="F44" s="175">
        <f>Scoring!F32</f>
        <v>0</v>
      </c>
      <c r="G44" s="176">
        <f t="shared" si="0"/>
        <v>0</v>
      </c>
      <c r="H44" s="175">
        <f>Scoring!G32</f>
        <v>0</v>
      </c>
      <c r="I44" s="176">
        <f t="shared" si="1"/>
        <v>0</v>
      </c>
      <c r="J44" s="161"/>
    </row>
    <row r="45" spans="1:10" ht="18.75" customHeight="1">
      <c r="A45" s="160"/>
      <c r="B45" s="58" t="s">
        <v>97</v>
      </c>
      <c r="C45" s="172" t="str">
        <f>Appendices!$B$67</f>
        <v>Working Near or Over Water</v>
      </c>
      <c r="D45" s="173"/>
      <c r="E45" s="174"/>
      <c r="F45" s="175">
        <f>Scoring!F33</f>
        <v>0</v>
      </c>
      <c r="G45" s="176">
        <f t="shared" si="0"/>
        <v>0</v>
      </c>
      <c r="H45" s="175">
        <f>Scoring!G33</f>
        <v>0</v>
      </c>
      <c r="I45" s="176">
        <f t="shared" si="1"/>
        <v>0</v>
      </c>
      <c r="J45" s="161"/>
    </row>
    <row r="46" spans="1:10" ht="14.45">
      <c r="A46" s="178"/>
      <c r="B46" s="179"/>
      <c r="C46" s="179"/>
      <c r="D46" s="179"/>
      <c r="E46" s="179"/>
      <c r="F46" s="179"/>
      <c r="G46" s="179"/>
      <c r="H46" s="179"/>
      <c r="I46" s="179"/>
      <c r="J46" s="180"/>
    </row>
    <row r="47" spans="1:10" ht="14.45">
      <c r="A47" s="159"/>
      <c r="B47" s="159"/>
      <c r="C47" s="159"/>
      <c r="D47" s="159"/>
      <c r="E47" s="159"/>
      <c r="F47" s="159"/>
      <c r="G47" s="159"/>
      <c r="H47" s="159"/>
      <c r="I47" s="159"/>
      <c r="J47" s="159"/>
    </row>
    <row r="48" spans="1:10" ht="14.45">
      <c r="A48" s="159"/>
      <c r="B48" s="159"/>
      <c r="C48" s="181"/>
      <c r="D48" s="181"/>
      <c r="E48" s="181"/>
      <c r="F48" s="159"/>
      <c r="G48" s="159"/>
      <c r="H48" s="159"/>
      <c r="I48" s="159"/>
      <c r="J48" s="159"/>
    </row>
    <row r="49" spans="3:5" ht="14.45">
      <c r="C49" s="181"/>
      <c r="D49" s="181"/>
      <c r="E49" s="181"/>
    </row>
    <row r="50" spans="3:5" ht="14.45">
      <c r="C50" s="181"/>
      <c r="D50" s="181"/>
      <c r="E50" s="181"/>
    </row>
    <row r="51" spans="3:5" ht="14.45">
      <c r="C51" s="181"/>
      <c r="D51" s="181"/>
      <c r="E51" s="181"/>
    </row>
    <row r="52" spans="3:5" ht="14.45">
      <c r="C52" s="181"/>
      <c r="D52" s="181"/>
      <c r="E52" s="181"/>
    </row>
    <row r="53" spans="3:5" ht="15.95" customHeight="1">
      <c r="C53" s="181"/>
      <c r="D53" s="181"/>
      <c r="E53" s="181"/>
    </row>
    <row r="54" spans="3:5" ht="14.45">
      <c r="C54" s="181"/>
      <c r="D54" s="181"/>
      <c r="E54" s="181"/>
    </row>
    <row r="55" spans="3:5" ht="14.45">
      <c r="C55" s="181"/>
      <c r="D55" s="181"/>
      <c r="E55" s="181"/>
    </row>
    <row r="56" spans="3:5" ht="14.45">
      <c r="C56" s="181"/>
      <c r="D56" s="181"/>
      <c r="E56" s="181"/>
    </row>
    <row r="57" spans="3:5" ht="14.45">
      <c r="C57" s="181"/>
      <c r="D57" s="181"/>
      <c r="E57" s="181"/>
    </row>
    <row r="58" spans="3:5" ht="14.45">
      <c r="C58" s="181"/>
      <c r="D58" s="181"/>
      <c r="E58" s="181"/>
    </row>
    <row r="59" spans="3:5" ht="14.45">
      <c r="C59" s="181"/>
      <c r="D59" s="181"/>
      <c r="E59" s="181"/>
    </row>
    <row r="60" spans="3:5" ht="14.45">
      <c r="C60" s="181"/>
      <c r="D60" s="181"/>
      <c r="E60" s="181"/>
    </row>
  </sheetData>
  <mergeCells count="41">
    <mergeCell ref="C36:E36"/>
    <mergeCell ref="C37:E37"/>
    <mergeCell ref="C29:E29"/>
    <mergeCell ref="C30:E30"/>
    <mergeCell ref="C15:E15"/>
    <mergeCell ref="C16:E16"/>
    <mergeCell ref="C17:E17"/>
    <mergeCell ref="C18:E18"/>
    <mergeCell ref="C19:E19"/>
    <mergeCell ref="C20:E20"/>
    <mergeCell ref="C21:E21"/>
    <mergeCell ref="C22:E22"/>
    <mergeCell ref="C23:E23"/>
    <mergeCell ref="C24:E24"/>
    <mergeCell ref="C26:E26"/>
    <mergeCell ref="C32:E32"/>
    <mergeCell ref="C44:E44"/>
    <mergeCell ref="C45:E45"/>
    <mergeCell ref="C38:E38"/>
    <mergeCell ref="C39:E39"/>
    <mergeCell ref="C40:E40"/>
    <mergeCell ref="C41:E41"/>
    <mergeCell ref="C42:E42"/>
    <mergeCell ref="C43:E43"/>
    <mergeCell ref="C33:E33"/>
    <mergeCell ref="C34:E34"/>
    <mergeCell ref="C35:E35"/>
    <mergeCell ref="C31:E31"/>
    <mergeCell ref="C25:E25"/>
    <mergeCell ref="B14:E14"/>
    <mergeCell ref="C27:E27"/>
    <mergeCell ref="C28:E28"/>
    <mergeCell ref="B2:I2"/>
    <mergeCell ref="B9:C9"/>
    <mergeCell ref="B10:C10"/>
    <mergeCell ref="F13:G13"/>
    <mergeCell ref="H13:I13"/>
    <mergeCell ref="B11:C11"/>
    <mergeCell ref="B6:C6"/>
    <mergeCell ref="B7:C7"/>
    <mergeCell ref="B8:C8"/>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G15:G45">
    <cfRule type="dataBar" priority="4">
      <dataBar showValue="0">
        <cfvo type="min"/>
        <cfvo type="max"/>
        <color rgb="FF29C8C1"/>
      </dataBar>
      <extLst>
        <ext xmlns:x14="http://schemas.microsoft.com/office/spreadsheetml/2009/9/main" uri="{B025F937-C7B1-47D3-B67F-A62EFF666E3E}">
          <x14:id>{D74E3224-6F77-4D6D-8942-CE8F92EDDC11}</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23:I26">
    <cfRule type="dataBar" priority="62">
      <dataBar showValue="0">
        <cfvo type="min"/>
        <cfvo type="max"/>
        <color rgb="FF29C8C1"/>
      </dataBar>
      <extLst>
        <ext xmlns:x14="http://schemas.microsoft.com/office/spreadsheetml/2009/9/main" uri="{B025F937-C7B1-47D3-B67F-A62EFF666E3E}">
          <x14:id>{60F8E950-2279-4905-8B2A-B2121C25BD3D}</x14:id>
        </ext>
      </extLst>
    </cfRule>
  </conditionalFormatting>
  <conditionalFormatting sqref="I27:I45 I15:I22">
    <cfRule type="dataBar" priority="63">
      <dataBar showValue="0">
        <cfvo type="min"/>
        <cfvo type="max"/>
        <color rgb="FF29C8C1"/>
      </dataBar>
      <extLst>
        <ext xmlns:x14="http://schemas.microsoft.com/office/spreadsheetml/2009/9/main" uri="{B025F937-C7B1-47D3-B67F-A62EFF666E3E}">
          <x14:id>{89B01B75-1344-4583-BFF4-5739EBBE6728}</x14:id>
        </ext>
      </extLst>
    </cfRule>
  </conditionalFormatting>
  <dataValidations count="3">
    <dataValidation type="list" allowBlank="1" showInputMessage="1" showErrorMessage="1" sqref="D10 D8" xr:uid="{BD02A678-6ABB-4BC8-87C3-3B7EB7FAA8AF}">
      <formula1>"Jurisdiction,Denmark,France,Germany,Sweden,Taiwan,The Netherlands,UK,United States"</formula1>
    </dataValidation>
    <dataValidation type="list" allowBlank="1" showInputMessage="1" showErrorMessage="1" sqref="D6" xr:uid="{2654DA57-2A5B-46EE-8C60-EA2EDE199479}">
      <formula1>"management/ organisational, site, others, N/A"</formula1>
    </dataValidation>
    <dataValidation type="list" allowBlank="1" showInputMessage="1" showErrorMessage="1" sqref="D7" xr:uid="{38438071-FE72-45B3-8067-31E668C6EB53}">
      <formula1>"Development, Construction, O&amp;M, Decommissioning,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H4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1492250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G15:G45</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60F8E950-2279-4905-8B2A-B2121C25BD3D}">
            <x14:dataBar minLength="0" maxLength="100" gradient="0">
              <x14:cfvo type="autoMin"/>
              <x14:cfvo type="autoMax"/>
              <x14:negativeFillColor rgb="FFFF0000"/>
              <x14:axisColor rgb="FF000000"/>
            </x14:dataBar>
          </x14:cfRule>
          <xm:sqref>I23:I26</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I27:I45 I15:I22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8A65F-8E45-457F-B2A2-4B67BD4276E6}">
  <sheetPr codeName="Sheet5">
    <tabColor rgb="FF00B0F0"/>
    <pageSetUpPr fitToPage="1"/>
  </sheetPr>
  <dimension ref="A1:G106"/>
  <sheetViews>
    <sheetView zoomScale="130" zoomScaleNormal="130" workbookViewId="0">
      <pane ySplit="2" topLeftCell="A25" activePane="bottomLeft" state="frozen"/>
      <selection pane="bottomLeft" activeCell="C27" sqref="C27"/>
    </sheetView>
  </sheetViews>
  <sheetFormatPr defaultColWidth="9.140625" defaultRowHeight="14.45"/>
  <cols>
    <col min="1" max="1" width="7.140625" style="1" customWidth="1"/>
    <col min="2" max="2" width="61.85546875" style="1"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39" t="s">
        <v>98</v>
      </c>
      <c r="B1" s="140"/>
      <c r="C1" s="17"/>
      <c r="D1" s="17"/>
      <c r="E1" s="16"/>
      <c r="F1" s="16"/>
      <c r="G1" s="18"/>
    </row>
    <row r="2" spans="1:7">
      <c r="A2" s="19" t="s">
        <v>99</v>
      </c>
      <c r="B2" s="20" t="s">
        <v>100</v>
      </c>
      <c r="C2" s="19" t="s">
        <v>101</v>
      </c>
      <c r="D2" s="19" t="s">
        <v>102</v>
      </c>
      <c r="E2" s="19" t="s">
        <v>103</v>
      </c>
      <c r="F2" s="19" t="s">
        <v>104</v>
      </c>
      <c r="G2" s="19" t="s">
        <v>105</v>
      </c>
    </row>
    <row r="3" spans="1:7">
      <c r="A3" s="21">
        <v>3.1</v>
      </c>
      <c r="B3" s="141" t="s">
        <v>106</v>
      </c>
      <c r="C3" s="141"/>
      <c r="D3" s="141"/>
      <c r="E3" s="141"/>
      <c r="F3" s="141"/>
      <c r="G3" s="141"/>
    </row>
    <row r="4" spans="1:7">
      <c r="A4" s="43" t="s">
        <v>107</v>
      </c>
      <c r="B4" s="40" t="s">
        <v>108</v>
      </c>
      <c r="C4" s="41"/>
      <c r="D4" s="41"/>
      <c r="E4" s="42"/>
      <c r="F4" s="42"/>
      <c r="G4" s="42"/>
    </row>
    <row r="5" spans="1:7">
      <c r="A5" s="22"/>
      <c r="B5" s="68" t="s">
        <v>109</v>
      </c>
      <c r="C5" s="50" t="s">
        <v>110</v>
      </c>
      <c r="D5" s="25" t="s">
        <v>111</v>
      </c>
      <c r="E5" s="24"/>
      <c r="F5" s="24"/>
      <c r="G5" s="24"/>
    </row>
    <row r="6" spans="1:7">
      <c r="A6" s="22"/>
      <c r="B6" s="68" t="s">
        <v>112</v>
      </c>
      <c r="C6" s="50" t="s">
        <v>110</v>
      </c>
      <c r="D6" s="25"/>
      <c r="E6" s="24"/>
      <c r="F6" s="24"/>
      <c r="G6" s="24"/>
    </row>
    <row r="7" spans="1:7">
      <c r="A7" s="43" t="s">
        <v>113</v>
      </c>
      <c r="B7" s="40" t="s">
        <v>114</v>
      </c>
      <c r="C7" s="41"/>
      <c r="D7" s="41"/>
      <c r="E7" s="42"/>
      <c r="F7" s="42"/>
      <c r="G7" s="42"/>
    </row>
    <row r="8" spans="1:7">
      <c r="A8" s="22"/>
      <c r="B8" s="68" t="s">
        <v>109</v>
      </c>
      <c r="C8" s="50" t="s">
        <v>110</v>
      </c>
      <c r="D8" s="25"/>
      <c r="E8" s="24"/>
      <c r="F8" s="24"/>
      <c r="G8" s="24"/>
    </row>
    <row r="9" spans="1:7">
      <c r="A9" s="22"/>
      <c r="B9" s="68" t="s">
        <v>115</v>
      </c>
      <c r="C9" s="50" t="s">
        <v>110</v>
      </c>
      <c r="D9" s="25"/>
      <c r="E9" s="24"/>
      <c r="F9" s="24"/>
      <c r="G9" s="24"/>
    </row>
    <row r="10" spans="1:7">
      <c r="A10" s="22"/>
      <c r="B10" s="68" t="s">
        <v>116</v>
      </c>
      <c r="C10" s="50" t="s">
        <v>110</v>
      </c>
      <c r="D10" s="25"/>
      <c r="E10" s="24"/>
      <c r="F10" s="24"/>
      <c r="G10" s="24"/>
    </row>
    <row r="11" spans="1:7">
      <c r="A11" s="22"/>
      <c r="B11" s="68" t="s">
        <v>117</v>
      </c>
      <c r="C11" s="50" t="s">
        <v>110</v>
      </c>
      <c r="D11" s="25"/>
      <c r="E11" s="24"/>
      <c r="F11" s="24"/>
      <c r="G11" s="24"/>
    </row>
    <row r="12" spans="1:7">
      <c r="A12" s="43" t="s">
        <v>118</v>
      </c>
      <c r="B12" s="40" t="s">
        <v>119</v>
      </c>
      <c r="C12" s="41"/>
      <c r="D12" s="41"/>
      <c r="E12" s="42"/>
      <c r="F12" s="42"/>
      <c r="G12" s="42"/>
    </row>
    <row r="13" spans="1:7">
      <c r="A13" s="22"/>
      <c r="B13" s="68" t="s">
        <v>109</v>
      </c>
      <c r="C13" s="50" t="s">
        <v>110</v>
      </c>
      <c r="D13" s="25"/>
      <c r="E13" s="24"/>
      <c r="F13" s="24"/>
      <c r="G13" s="24"/>
    </row>
    <row r="14" spans="1:7">
      <c r="A14" s="22"/>
      <c r="B14" s="68" t="s">
        <v>116</v>
      </c>
      <c r="C14" s="50" t="s">
        <v>110</v>
      </c>
      <c r="D14" s="25"/>
      <c r="E14" s="24"/>
      <c r="F14" s="24"/>
      <c r="G14" s="24"/>
    </row>
    <row r="15" spans="1:7">
      <c r="A15" s="22"/>
      <c r="B15" s="68" t="s">
        <v>120</v>
      </c>
      <c r="C15" s="50" t="s">
        <v>110</v>
      </c>
      <c r="D15" s="25"/>
      <c r="E15" s="24"/>
      <c r="F15" s="24"/>
      <c r="G15" s="24"/>
    </row>
    <row r="16" spans="1:7">
      <c r="A16" s="22"/>
      <c r="B16" s="68" t="s">
        <v>121</v>
      </c>
      <c r="C16" s="50" t="s">
        <v>110</v>
      </c>
      <c r="D16" s="25"/>
      <c r="E16" s="24"/>
      <c r="F16" s="24"/>
      <c r="G16" s="24"/>
    </row>
    <row r="17" spans="1:7">
      <c r="A17" s="22"/>
      <c r="B17" s="68" t="s">
        <v>122</v>
      </c>
      <c r="C17" s="50" t="s">
        <v>110</v>
      </c>
      <c r="D17" s="25"/>
      <c r="E17" s="24"/>
      <c r="F17" s="24"/>
      <c r="G17" s="24"/>
    </row>
    <row r="18" spans="1:7">
      <c r="A18" s="21">
        <v>3.2</v>
      </c>
      <c r="B18" s="143" t="s">
        <v>123</v>
      </c>
      <c r="C18" s="144"/>
      <c r="D18" s="144"/>
      <c r="E18" s="144"/>
      <c r="F18" s="144"/>
      <c r="G18" s="145"/>
    </row>
    <row r="19" spans="1:7">
      <c r="A19" s="43" t="s">
        <v>124</v>
      </c>
      <c r="B19" s="40" t="s">
        <v>125</v>
      </c>
      <c r="C19" s="41"/>
      <c r="D19" s="41"/>
      <c r="E19" s="42"/>
      <c r="F19" s="42"/>
      <c r="G19" s="42"/>
    </row>
    <row r="20" spans="1:7" ht="21">
      <c r="A20" s="22"/>
      <c r="B20" s="23" t="s">
        <v>126</v>
      </c>
      <c r="C20" s="50" t="s">
        <v>110</v>
      </c>
      <c r="D20" s="25"/>
      <c r="E20" s="24"/>
      <c r="F20" s="24"/>
      <c r="G20" s="24"/>
    </row>
    <row r="21" spans="1:7" ht="21">
      <c r="A21" s="22"/>
      <c r="B21" s="23" t="s">
        <v>127</v>
      </c>
      <c r="C21" s="50" t="s">
        <v>110</v>
      </c>
      <c r="D21" s="25"/>
      <c r="E21" s="24"/>
      <c r="F21" s="24"/>
      <c r="G21" s="24"/>
    </row>
    <row r="22" spans="1:7" ht="21">
      <c r="A22" s="22"/>
      <c r="B22" s="23" t="s">
        <v>128</v>
      </c>
      <c r="C22" s="50" t="s">
        <v>110</v>
      </c>
      <c r="D22" s="25"/>
      <c r="E22" s="24"/>
      <c r="F22" s="24"/>
      <c r="G22" s="24"/>
    </row>
    <row r="23" spans="1:7">
      <c r="A23" s="22"/>
      <c r="B23" s="23" t="s">
        <v>129</v>
      </c>
      <c r="C23" s="50" t="s">
        <v>110</v>
      </c>
      <c r="D23" s="25"/>
      <c r="E23" s="24"/>
      <c r="F23" s="24"/>
      <c r="G23" s="24"/>
    </row>
    <row r="24" spans="1:7">
      <c r="A24" s="22"/>
      <c r="B24" s="23" t="s">
        <v>130</v>
      </c>
      <c r="C24" s="50" t="s">
        <v>110</v>
      </c>
      <c r="D24" s="25"/>
      <c r="E24" s="24"/>
      <c r="F24" s="24"/>
      <c r="G24" s="24"/>
    </row>
    <row r="25" spans="1:7">
      <c r="A25" s="43" t="s">
        <v>131</v>
      </c>
      <c r="B25" s="40" t="s">
        <v>132</v>
      </c>
      <c r="C25" s="41"/>
      <c r="D25" s="41"/>
      <c r="E25" s="42"/>
      <c r="F25" s="42"/>
      <c r="G25" s="42"/>
    </row>
    <row r="26" spans="1:7">
      <c r="A26" s="22"/>
      <c r="B26" s="23" t="s">
        <v>133</v>
      </c>
      <c r="C26" s="50" t="s">
        <v>110</v>
      </c>
      <c r="D26" s="25"/>
      <c r="E26" s="24"/>
      <c r="F26" s="24"/>
      <c r="G26" s="24"/>
    </row>
    <row r="27" spans="1:7">
      <c r="A27" s="22"/>
      <c r="B27" s="23" t="s">
        <v>134</v>
      </c>
      <c r="C27" s="50" t="s">
        <v>110</v>
      </c>
      <c r="D27" s="25"/>
      <c r="E27" s="24"/>
      <c r="F27" s="24"/>
      <c r="G27" s="24"/>
    </row>
    <row r="28" spans="1:7">
      <c r="A28" s="22"/>
      <c r="B28" s="23" t="s">
        <v>135</v>
      </c>
      <c r="C28" s="50" t="s">
        <v>110</v>
      </c>
      <c r="D28" s="25"/>
      <c r="E28" s="24"/>
      <c r="F28" s="24"/>
      <c r="G28" s="24"/>
    </row>
    <row r="29" spans="1:7">
      <c r="A29" s="22"/>
      <c r="B29" s="23" t="s">
        <v>136</v>
      </c>
      <c r="C29" s="50" t="s">
        <v>110</v>
      </c>
      <c r="D29" s="25"/>
      <c r="E29" s="24"/>
      <c r="F29" s="24"/>
      <c r="G29" s="24"/>
    </row>
    <row r="30" spans="1:7">
      <c r="A30" s="22"/>
      <c r="B30" s="23" t="s">
        <v>137</v>
      </c>
      <c r="C30" s="50" t="s">
        <v>110</v>
      </c>
      <c r="D30" s="25"/>
      <c r="E30" s="24"/>
      <c r="F30" s="24"/>
      <c r="G30" s="24"/>
    </row>
    <row r="31" spans="1:7">
      <c r="A31" s="22"/>
      <c r="B31" s="23" t="s">
        <v>138</v>
      </c>
      <c r="C31" s="50" t="s">
        <v>110</v>
      </c>
      <c r="D31" s="25"/>
      <c r="E31" s="24"/>
      <c r="F31" s="24"/>
      <c r="G31" s="24"/>
    </row>
    <row r="32" spans="1:7">
      <c r="A32" s="22"/>
      <c r="B32" s="23" t="s">
        <v>139</v>
      </c>
      <c r="C32" s="50" t="s">
        <v>110</v>
      </c>
      <c r="D32" s="25"/>
      <c r="E32" s="24"/>
      <c r="F32" s="24"/>
      <c r="G32" s="24"/>
    </row>
    <row r="33" spans="1:7">
      <c r="A33" s="22"/>
      <c r="B33" s="23" t="s">
        <v>140</v>
      </c>
      <c r="C33" s="50" t="s">
        <v>110</v>
      </c>
      <c r="D33" s="25"/>
      <c r="E33" s="24"/>
      <c r="F33" s="24"/>
      <c r="G33" s="24"/>
    </row>
    <row r="34" spans="1:7">
      <c r="A34" s="22"/>
      <c r="B34" s="23" t="s">
        <v>141</v>
      </c>
      <c r="C34" s="50" t="s">
        <v>110</v>
      </c>
      <c r="D34" s="25"/>
      <c r="E34" s="24"/>
      <c r="F34" s="24"/>
      <c r="G34" s="24"/>
    </row>
    <row r="35" spans="1:7">
      <c r="A35" s="22"/>
      <c r="B35" s="23" t="s">
        <v>142</v>
      </c>
      <c r="C35" s="50" t="s">
        <v>110</v>
      </c>
      <c r="D35" s="25"/>
      <c r="E35" s="24"/>
      <c r="F35" s="24"/>
      <c r="G35" s="24"/>
    </row>
    <row r="36" spans="1:7">
      <c r="A36" s="43" t="s">
        <v>143</v>
      </c>
      <c r="B36" s="40" t="s">
        <v>144</v>
      </c>
      <c r="C36" s="41"/>
      <c r="D36" s="41"/>
      <c r="E36" s="42"/>
      <c r="F36" s="42"/>
      <c r="G36" s="42"/>
    </row>
    <row r="37" spans="1:7" ht="21">
      <c r="A37" s="22"/>
      <c r="B37" s="23" t="s">
        <v>145</v>
      </c>
      <c r="C37" s="50" t="s">
        <v>110</v>
      </c>
      <c r="D37" s="25"/>
      <c r="E37" s="24"/>
      <c r="F37" s="24"/>
      <c r="G37" s="24"/>
    </row>
    <row r="38" spans="1:7">
      <c r="A38" s="22"/>
      <c r="B38" s="23" t="s">
        <v>146</v>
      </c>
      <c r="C38" s="50" t="s">
        <v>110</v>
      </c>
      <c r="D38" s="25"/>
      <c r="E38" s="24"/>
      <c r="F38" s="24"/>
      <c r="G38" s="24"/>
    </row>
    <row r="39" spans="1:7">
      <c r="A39" s="22"/>
      <c r="B39" s="23" t="s">
        <v>147</v>
      </c>
      <c r="C39" s="50" t="s">
        <v>110</v>
      </c>
      <c r="D39" s="25"/>
      <c r="E39" s="24"/>
      <c r="F39" s="24"/>
      <c r="G39" s="24"/>
    </row>
    <row r="40" spans="1:7">
      <c r="A40" s="21">
        <v>3.3</v>
      </c>
      <c r="B40" s="143" t="s">
        <v>148</v>
      </c>
      <c r="C40" s="144"/>
      <c r="D40" s="144"/>
      <c r="E40" s="144"/>
      <c r="F40" s="144"/>
      <c r="G40" s="145"/>
    </row>
    <row r="41" spans="1:7">
      <c r="A41" s="43" t="s">
        <v>149</v>
      </c>
      <c r="B41" s="40" t="s">
        <v>150</v>
      </c>
      <c r="C41" s="41"/>
      <c r="D41" s="41"/>
      <c r="E41" s="42"/>
      <c r="F41" s="42"/>
      <c r="G41" s="42"/>
    </row>
    <row r="42" spans="1:7">
      <c r="A42" s="22"/>
      <c r="B42" s="23" t="s">
        <v>151</v>
      </c>
      <c r="C42" s="50" t="s">
        <v>110</v>
      </c>
      <c r="D42" s="25"/>
      <c r="E42" s="24"/>
      <c r="F42" s="24"/>
      <c r="G42" s="24"/>
    </row>
    <row r="43" spans="1:7">
      <c r="A43" s="22"/>
      <c r="B43" s="57" t="s">
        <v>152</v>
      </c>
      <c r="C43" s="50" t="s">
        <v>110</v>
      </c>
      <c r="D43" s="25"/>
      <c r="E43" s="24"/>
      <c r="F43" s="24"/>
      <c r="G43" s="24"/>
    </row>
    <row r="44" spans="1:7">
      <c r="A44" s="22"/>
      <c r="B44" s="57" t="s">
        <v>153</v>
      </c>
      <c r="C44" s="50" t="s">
        <v>110</v>
      </c>
      <c r="D44" s="25"/>
      <c r="E44" s="24"/>
      <c r="F44" s="24"/>
      <c r="G44" s="24"/>
    </row>
    <row r="45" spans="1:7">
      <c r="A45" s="43" t="s">
        <v>154</v>
      </c>
      <c r="B45" s="40" t="s">
        <v>155</v>
      </c>
      <c r="C45" s="41"/>
      <c r="D45" s="41"/>
      <c r="E45" s="42"/>
      <c r="F45" s="42"/>
      <c r="G45" s="42"/>
    </row>
    <row r="46" spans="1:7">
      <c r="A46" s="22"/>
      <c r="B46" s="23" t="s">
        <v>156</v>
      </c>
      <c r="C46" s="50" t="s">
        <v>110</v>
      </c>
      <c r="D46" s="25"/>
      <c r="E46" s="24"/>
      <c r="F46" s="24"/>
      <c r="G46" s="24"/>
    </row>
    <row r="47" spans="1:7">
      <c r="A47" s="22"/>
      <c r="B47" s="68" t="s">
        <v>157</v>
      </c>
      <c r="C47" s="50" t="s">
        <v>110</v>
      </c>
      <c r="D47" s="25"/>
      <c r="E47" s="24"/>
      <c r="F47" s="24"/>
      <c r="G47" s="24"/>
    </row>
    <row r="48" spans="1:7">
      <c r="A48" s="22"/>
      <c r="B48" s="68" t="s">
        <v>158</v>
      </c>
      <c r="C48" s="50" t="s">
        <v>110</v>
      </c>
      <c r="D48" s="25"/>
      <c r="E48" s="24"/>
      <c r="F48" s="24"/>
      <c r="G48" s="24"/>
    </row>
    <row r="49" spans="1:7">
      <c r="A49" s="22"/>
      <c r="B49" s="68" t="s">
        <v>159</v>
      </c>
      <c r="C49" s="50" t="s">
        <v>110</v>
      </c>
      <c r="D49" s="25"/>
      <c r="E49" s="24"/>
      <c r="F49" s="24"/>
      <c r="G49" s="24"/>
    </row>
    <row r="50" spans="1:7">
      <c r="A50" s="22"/>
      <c r="B50" s="68" t="s">
        <v>160</v>
      </c>
      <c r="C50" s="50" t="s">
        <v>110</v>
      </c>
      <c r="D50" s="25"/>
      <c r="E50" s="24"/>
      <c r="F50" s="24"/>
      <c r="G50" s="24"/>
    </row>
    <row r="51" spans="1:7">
      <c r="A51" s="22"/>
      <c r="B51" s="68" t="s">
        <v>161</v>
      </c>
      <c r="C51" s="50" t="s">
        <v>110</v>
      </c>
      <c r="D51" s="25"/>
      <c r="E51" s="24"/>
      <c r="F51" s="24"/>
      <c r="G51" s="24"/>
    </row>
    <row r="52" spans="1:7">
      <c r="A52" s="22"/>
      <c r="B52" s="68" t="s">
        <v>27</v>
      </c>
      <c r="C52" s="50" t="s">
        <v>110</v>
      </c>
      <c r="D52" s="25"/>
      <c r="E52" s="24"/>
      <c r="F52" s="24"/>
      <c r="G52" s="24"/>
    </row>
    <row r="53" spans="1:7">
      <c r="A53" s="22"/>
      <c r="B53" s="68" t="s">
        <v>162</v>
      </c>
      <c r="C53" s="50" t="s">
        <v>110</v>
      </c>
      <c r="D53" s="25"/>
      <c r="E53" s="24"/>
      <c r="F53" s="24"/>
      <c r="G53" s="24"/>
    </row>
    <row r="54" spans="1:7">
      <c r="A54" s="22"/>
      <c r="B54" s="68" t="s">
        <v>163</v>
      </c>
      <c r="C54" s="50" t="s">
        <v>110</v>
      </c>
      <c r="D54" s="25"/>
      <c r="E54" s="24"/>
      <c r="F54" s="24"/>
      <c r="G54" s="24"/>
    </row>
    <row r="55" spans="1:7">
      <c r="A55" s="22"/>
      <c r="B55" s="68" t="s">
        <v>164</v>
      </c>
      <c r="C55" s="50" t="s">
        <v>110</v>
      </c>
      <c r="D55" s="25"/>
      <c r="E55" s="24"/>
      <c r="F55" s="24"/>
      <c r="G55" s="24"/>
    </row>
    <row r="56" spans="1:7">
      <c r="A56" s="22"/>
      <c r="B56" s="68" t="s">
        <v>165</v>
      </c>
      <c r="C56" s="50" t="s">
        <v>110</v>
      </c>
      <c r="D56" s="25"/>
      <c r="E56" s="24"/>
      <c r="F56" s="24"/>
      <c r="G56" s="24"/>
    </row>
    <row r="57" spans="1:7">
      <c r="A57" s="43" t="s">
        <v>166</v>
      </c>
      <c r="B57" s="40" t="s">
        <v>167</v>
      </c>
      <c r="C57" s="41"/>
      <c r="D57" s="41"/>
      <c r="E57" s="42"/>
      <c r="F57" s="42"/>
      <c r="G57" s="42"/>
    </row>
    <row r="58" spans="1:7">
      <c r="A58" s="22"/>
      <c r="B58" s="23" t="s">
        <v>168</v>
      </c>
      <c r="C58" s="50" t="s">
        <v>110</v>
      </c>
      <c r="D58" s="25"/>
      <c r="E58" s="24"/>
      <c r="F58" s="24"/>
      <c r="G58" s="24"/>
    </row>
    <row r="59" spans="1:7">
      <c r="A59" s="22"/>
      <c r="B59" s="23" t="s">
        <v>169</v>
      </c>
      <c r="C59" s="50" t="s">
        <v>110</v>
      </c>
      <c r="D59" s="25"/>
      <c r="E59" s="24"/>
      <c r="F59" s="24"/>
      <c r="G59" s="24"/>
    </row>
    <row r="60" spans="1:7">
      <c r="A60" s="22"/>
      <c r="B60" s="23" t="s">
        <v>170</v>
      </c>
      <c r="C60" s="50" t="s">
        <v>110</v>
      </c>
      <c r="D60" s="25"/>
      <c r="E60" s="24"/>
      <c r="F60" s="24"/>
      <c r="G60" s="24"/>
    </row>
    <row r="61" spans="1:7">
      <c r="A61" s="22"/>
      <c r="B61" s="23" t="s">
        <v>171</v>
      </c>
      <c r="C61" s="50" t="s">
        <v>110</v>
      </c>
      <c r="D61" s="25"/>
      <c r="E61" s="24"/>
      <c r="F61" s="24"/>
      <c r="G61" s="24"/>
    </row>
    <row r="62" spans="1:7">
      <c r="A62" s="21">
        <v>3.4</v>
      </c>
      <c r="B62" s="143" t="s">
        <v>172</v>
      </c>
      <c r="C62" s="144"/>
      <c r="D62" s="144"/>
      <c r="E62" s="144"/>
      <c r="F62" s="144"/>
      <c r="G62" s="145"/>
    </row>
    <row r="63" spans="1:7">
      <c r="A63" s="43" t="s">
        <v>173</v>
      </c>
      <c r="B63" s="40" t="s">
        <v>174</v>
      </c>
      <c r="C63" s="41"/>
      <c r="D63" s="41"/>
      <c r="E63" s="42"/>
      <c r="F63" s="42"/>
      <c r="G63" s="42"/>
    </row>
    <row r="64" spans="1:7">
      <c r="A64" s="22"/>
      <c r="B64" s="23" t="s">
        <v>175</v>
      </c>
      <c r="C64" s="50" t="s">
        <v>110</v>
      </c>
      <c r="D64" s="25"/>
      <c r="E64" s="24"/>
      <c r="F64" s="24"/>
      <c r="G64" s="24"/>
    </row>
    <row r="65" spans="1:7">
      <c r="A65" s="22"/>
      <c r="B65" s="23" t="s">
        <v>176</v>
      </c>
      <c r="C65" s="50" t="s">
        <v>110</v>
      </c>
      <c r="D65" s="25"/>
      <c r="E65" s="24"/>
      <c r="F65" s="24"/>
      <c r="G65" s="24"/>
    </row>
    <row r="66" spans="1:7">
      <c r="A66" s="22"/>
      <c r="B66" s="23" t="s">
        <v>177</v>
      </c>
      <c r="C66" s="50" t="s">
        <v>110</v>
      </c>
      <c r="D66" s="25"/>
      <c r="E66" s="24"/>
      <c r="F66" s="24"/>
      <c r="G66" s="24"/>
    </row>
    <row r="67" spans="1:7">
      <c r="A67" s="22"/>
      <c r="B67" s="23" t="s">
        <v>178</v>
      </c>
      <c r="C67" s="50" t="s">
        <v>110</v>
      </c>
      <c r="D67" s="25"/>
      <c r="E67" s="24"/>
      <c r="F67" s="24"/>
      <c r="G67" s="24"/>
    </row>
    <row r="68" spans="1:7">
      <c r="A68" s="43" t="s">
        <v>179</v>
      </c>
      <c r="B68" s="40" t="s">
        <v>180</v>
      </c>
      <c r="C68" s="41"/>
      <c r="D68" s="41"/>
      <c r="E68" s="42"/>
      <c r="F68" s="42"/>
      <c r="G68" s="42"/>
    </row>
    <row r="69" spans="1:7">
      <c r="A69" s="22"/>
      <c r="B69" s="23" t="s">
        <v>181</v>
      </c>
      <c r="C69" s="50" t="s">
        <v>110</v>
      </c>
      <c r="D69" s="25"/>
      <c r="E69" s="24"/>
      <c r="F69" s="24"/>
      <c r="G69" s="24"/>
    </row>
    <row r="70" spans="1:7">
      <c r="A70" s="22"/>
      <c r="B70" s="23" t="s">
        <v>182</v>
      </c>
      <c r="C70" s="50" t="s">
        <v>110</v>
      </c>
      <c r="D70" s="50"/>
      <c r="E70" s="24"/>
      <c r="F70" s="24"/>
      <c r="G70" s="24"/>
    </row>
    <row r="71" spans="1:7">
      <c r="A71" s="22"/>
      <c r="B71" s="23" t="s">
        <v>183</v>
      </c>
      <c r="C71" s="50" t="s">
        <v>110</v>
      </c>
      <c r="D71" s="25"/>
      <c r="E71" s="24"/>
      <c r="F71" s="24"/>
      <c r="G71" s="24"/>
    </row>
    <row r="72" spans="1:7">
      <c r="A72" s="22"/>
      <c r="B72" s="23" t="s">
        <v>184</v>
      </c>
      <c r="C72" s="50" t="s">
        <v>110</v>
      </c>
      <c r="D72" s="25"/>
      <c r="E72" s="24"/>
      <c r="F72" s="24"/>
      <c r="G72" s="24"/>
    </row>
    <row r="73" spans="1:7">
      <c r="A73" s="21">
        <v>3.5</v>
      </c>
      <c r="B73" s="143" t="s">
        <v>185</v>
      </c>
      <c r="C73" s="144"/>
      <c r="D73" s="144"/>
      <c r="E73" s="144"/>
      <c r="F73" s="144"/>
      <c r="G73" s="145"/>
    </row>
    <row r="74" spans="1:7">
      <c r="A74" s="43" t="s">
        <v>186</v>
      </c>
      <c r="B74" s="40" t="s">
        <v>187</v>
      </c>
      <c r="C74" s="41"/>
      <c r="D74" s="41"/>
      <c r="E74" s="42"/>
      <c r="F74" s="42"/>
      <c r="G74" s="42"/>
    </row>
    <row r="75" spans="1:7">
      <c r="A75" s="22"/>
      <c r="B75" s="23" t="s">
        <v>188</v>
      </c>
      <c r="C75" s="41" t="s">
        <v>110</v>
      </c>
      <c r="D75" s="25"/>
      <c r="E75" s="24"/>
      <c r="F75" s="24"/>
      <c r="G75" s="24"/>
    </row>
    <row r="76" spans="1:7">
      <c r="A76" s="22"/>
      <c r="B76" s="23" t="s">
        <v>189</v>
      </c>
      <c r="C76" s="50" t="s">
        <v>110</v>
      </c>
      <c r="D76" s="25"/>
      <c r="E76" s="24"/>
      <c r="F76" s="24"/>
      <c r="G76" s="24"/>
    </row>
    <row r="77" spans="1:7">
      <c r="A77" s="22"/>
      <c r="B77" s="23" t="s">
        <v>190</v>
      </c>
      <c r="C77" s="50" t="s">
        <v>110</v>
      </c>
      <c r="D77" s="25"/>
      <c r="E77" s="24"/>
      <c r="F77" s="24"/>
      <c r="G77" s="24"/>
    </row>
    <row r="78" spans="1:7">
      <c r="A78" s="22"/>
      <c r="B78" s="23" t="s">
        <v>191</v>
      </c>
      <c r="C78" s="50" t="s">
        <v>110</v>
      </c>
      <c r="D78" s="25"/>
      <c r="E78" s="24"/>
      <c r="F78" s="24"/>
      <c r="G78" s="24"/>
    </row>
    <row r="79" spans="1:7">
      <c r="A79" s="22"/>
      <c r="B79" s="23" t="s">
        <v>192</v>
      </c>
      <c r="C79" s="50" t="s">
        <v>110</v>
      </c>
      <c r="D79" s="25"/>
      <c r="E79" s="24"/>
      <c r="F79" s="24"/>
      <c r="G79" s="24"/>
    </row>
    <row r="80" spans="1:7">
      <c r="A80" s="22"/>
      <c r="B80" s="23" t="s">
        <v>193</v>
      </c>
      <c r="C80" s="50" t="s">
        <v>110</v>
      </c>
      <c r="D80" s="25"/>
      <c r="E80" s="24"/>
      <c r="F80" s="24"/>
      <c r="G80" s="24"/>
    </row>
    <row r="81" spans="1:7">
      <c r="A81" s="22"/>
      <c r="B81" s="23" t="s">
        <v>194</v>
      </c>
      <c r="C81" s="50" t="s">
        <v>110</v>
      </c>
      <c r="D81" s="25"/>
      <c r="E81" s="24"/>
      <c r="F81" s="24"/>
      <c r="G81" s="24"/>
    </row>
    <row r="82" spans="1:7">
      <c r="A82" s="43" t="s">
        <v>195</v>
      </c>
      <c r="B82" s="40" t="s">
        <v>196</v>
      </c>
      <c r="C82" s="41"/>
      <c r="D82" s="41"/>
      <c r="E82" s="42"/>
      <c r="F82" s="42"/>
      <c r="G82" s="42"/>
    </row>
    <row r="83" spans="1:7">
      <c r="A83" s="22"/>
      <c r="B83" s="23" t="s">
        <v>197</v>
      </c>
      <c r="C83" s="50" t="s">
        <v>110</v>
      </c>
      <c r="D83" s="25"/>
      <c r="E83" s="24"/>
      <c r="F83" s="24"/>
      <c r="G83" s="24"/>
    </row>
    <row r="84" spans="1:7">
      <c r="A84" s="22"/>
      <c r="B84" s="23" t="s">
        <v>198</v>
      </c>
      <c r="C84" s="50" t="s">
        <v>110</v>
      </c>
      <c r="D84" s="25"/>
      <c r="E84" s="24"/>
      <c r="F84" s="24"/>
      <c r="G84" s="24"/>
    </row>
    <row r="85" spans="1:7">
      <c r="A85" s="22"/>
      <c r="B85" s="23" t="s">
        <v>199</v>
      </c>
      <c r="C85" s="50" t="s">
        <v>110</v>
      </c>
      <c r="D85" s="25"/>
      <c r="E85" s="24"/>
      <c r="F85" s="24"/>
      <c r="G85" s="24"/>
    </row>
    <row r="86" spans="1:7">
      <c r="A86" s="43" t="s">
        <v>200</v>
      </c>
      <c r="B86" s="40" t="s">
        <v>201</v>
      </c>
      <c r="C86" s="41"/>
      <c r="D86" s="41"/>
      <c r="E86" s="42"/>
      <c r="F86" s="42"/>
      <c r="G86" s="42"/>
    </row>
    <row r="87" spans="1:7">
      <c r="A87" s="22"/>
      <c r="B87" s="23" t="s">
        <v>202</v>
      </c>
      <c r="C87" s="50" t="s">
        <v>110</v>
      </c>
      <c r="D87" s="25"/>
      <c r="E87" s="24"/>
      <c r="F87" s="24"/>
      <c r="G87" s="24"/>
    </row>
    <row r="88" spans="1:7" ht="21">
      <c r="A88" s="22"/>
      <c r="B88" s="68" t="s">
        <v>203</v>
      </c>
      <c r="C88" s="50" t="s">
        <v>110</v>
      </c>
      <c r="D88" s="25"/>
      <c r="E88" s="24"/>
      <c r="F88" s="24"/>
      <c r="G88" s="24"/>
    </row>
    <row r="89" spans="1:7">
      <c r="A89" s="22"/>
      <c r="B89" s="68" t="s">
        <v>204</v>
      </c>
      <c r="C89" s="50" t="s">
        <v>110</v>
      </c>
      <c r="D89" s="25"/>
      <c r="E89" s="24"/>
      <c r="F89" s="24"/>
      <c r="G89" s="24"/>
    </row>
    <row r="90" spans="1:7">
      <c r="A90" s="22"/>
      <c r="B90" s="68" t="s">
        <v>205</v>
      </c>
      <c r="C90" s="50" t="s">
        <v>110</v>
      </c>
      <c r="D90" s="25"/>
      <c r="E90" s="24"/>
      <c r="F90" s="24"/>
      <c r="G90" s="24"/>
    </row>
    <row r="91" spans="1:7">
      <c r="A91" s="22"/>
      <c r="B91" s="68" t="s">
        <v>206</v>
      </c>
      <c r="C91" s="50" t="s">
        <v>110</v>
      </c>
      <c r="D91" s="25"/>
      <c r="E91" s="24"/>
      <c r="F91" s="24"/>
      <c r="G91" s="24"/>
    </row>
    <row r="92" spans="1:7">
      <c r="A92" s="22"/>
      <c r="B92" s="68" t="s">
        <v>207</v>
      </c>
      <c r="C92" s="50" t="s">
        <v>110</v>
      </c>
      <c r="D92" s="25"/>
      <c r="E92" s="24"/>
      <c r="F92" s="24"/>
      <c r="G92" s="24"/>
    </row>
    <row r="93" spans="1:7">
      <c r="A93" s="21">
        <v>3.6</v>
      </c>
      <c r="B93" s="142" t="s">
        <v>208</v>
      </c>
      <c r="C93" s="142"/>
      <c r="D93" s="142"/>
      <c r="E93" s="142"/>
      <c r="F93" s="142"/>
      <c r="G93" s="142"/>
    </row>
    <row r="94" spans="1:7">
      <c r="A94" s="43" t="s">
        <v>209</v>
      </c>
      <c r="B94" s="44" t="s">
        <v>210</v>
      </c>
      <c r="C94" s="41"/>
      <c r="D94" s="41"/>
      <c r="E94" s="42"/>
      <c r="F94" s="42"/>
      <c r="G94" s="42"/>
    </row>
    <row r="95" spans="1:7">
      <c r="A95" s="22"/>
      <c r="B95" s="23" t="s">
        <v>211</v>
      </c>
      <c r="C95" s="50" t="s">
        <v>110</v>
      </c>
      <c r="D95" s="25"/>
      <c r="E95" s="24"/>
      <c r="F95" s="24"/>
      <c r="G95" s="24"/>
    </row>
    <row r="96" spans="1:7">
      <c r="A96" s="22"/>
      <c r="B96" s="23" t="s">
        <v>212</v>
      </c>
      <c r="C96" s="50" t="s">
        <v>110</v>
      </c>
      <c r="D96" s="25"/>
      <c r="E96" s="24"/>
      <c r="F96" s="24"/>
      <c r="G96" s="24"/>
    </row>
    <row r="97" spans="1:7">
      <c r="A97" s="22"/>
      <c r="B97" s="23" t="s">
        <v>213</v>
      </c>
      <c r="C97" s="50" t="s">
        <v>110</v>
      </c>
      <c r="D97" s="25"/>
      <c r="E97" s="24"/>
      <c r="F97" s="24"/>
      <c r="G97" s="24"/>
    </row>
    <row r="98" spans="1:7" ht="21">
      <c r="A98" s="22"/>
      <c r="B98" s="23" t="s">
        <v>214</v>
      </c>
      <c r="C98" s="50" t="s">
        <v>110</v>
      </c>
      <c r="D98" s="25"/>
      <c r="E98" s="24"/>
      <c r="F98" s="24"/>
      <c r="G98" s="24"/>
    </row>
    <row r="99" spans="1:7">
      <c r="A99" s="43" t="s">
        <v>215</v>
      </c>
      <c r="B99" s="44" t="s">
        <v>216</v>
      </c>
      <c r="C99" s="41"/>
      <c r="D99" s="41"/>
      <c r="E99" s="42"/>
      <c r="F99" s="42"/>
      <c r="G99" s="42"/>
    </row>
    <row r="100" spans="1:7" ht="21">
      <c r="A100" s="22"/>
      <c r="B100" s="23" t="s">
        <v>217</v>
      </c>
      <c r="C100" s="50" t="s">
        <v>110</v>
      </c>
      <c r="D100" s="25"/>
      <c r="E100" s="24"/>
      <c r="F100" s="24"/>
      <c r="G100" s="24"/>
    </row>
    <row r="101" spans="1:7" ht="21">
      <c r="A101" s="22"/>
      <c r="B101" s="23" t="s">
        <v>218</v>
      </c>
      <c r="C101" s="50" t="s">
        <v>110</v>
      </c>
      <c r="D101" s="25"/>
      <c r="E101" s="24"/>
      <c r="F101" s="24"/>
      <c r="G101" s="24"/>
    </row>
    <row r="102" spans="1:7">
      <c r="A102" s="43" t="s">
        <v>219</v>
      </c>
      <c r="B102" s="45" t="s">
        <v>220</v>
      </c>
      <c r="C102" s="41"/>
      <c r="D102" s="41"/>
      <c r="E102" s="42"/>
      <c r="F102" s="42"/>
      <c r="G102" s="42"/>
    </row>
    <row r="103" spans="1:7">
      <c r="A103" s="22"/>
      <c r="B103" s="27" t="s">
        <v>221</v>
      </c>
      <c r="C103" s="50" t="s">
        <v>110</v>
      </c>
      <c r="D103" s="25"/>
      <c r="E103" s="24"/>
      <c r="F103" s="24"/>
      <c r="G103" s="24"/>
    </row>
    <row r="104" spans="1:7" ht="21">
      <c r="A104" s="22"/>
      <c r="B104" s="27" t="s">
        <v>222</v>
      </c>
      <c r="C104" s="50" t="s">
        <v>110</v>
      </c>
      <c r="D104" s="25"/>
      <c r="E104" s="24"/>
      <c r="F104" s="24"/>
      <c r="G104" s="24"/>
    </row>
    <row r="105" spans="1:7">
      <c r="A105" s="22"/>
      <c r="B105" s="27" t="s">
        <v>223</v>
      </c>
      <c r="C105" s="50" t="s">
        <v>110</v>
      </c>
      <c r="D105" s="25"/>
      <c r="E105" s="24"/>
      <c r="F105" s="24"/>
      <c r="G105" s="24"/>
    </row>
    <row r="106" spans="1:7">
      <c r="B106" s="32"/>
    </row>
  </sheetData>
  <mergeCells count="7">
    <mergeCell ref="A1:B1"/>
    <mergeCell ref="B3:G3"/>
    <mergeCell ref="B93:G93"/>
    <mergeCell ref="B18:G18"/>
    <mergeCell ref="B40:G40"/>
    <mergeCell ref="B62:G62"/>
    <mergeCell ref="B73:G73"/>
  </mergeCells>
  <conditionalFormatting sqref="C19:D39 C41:D61 C63:D72 C74:D92 C94:D105 C4:D17">
    <cfRule type="expression" dxfId="522" priority="9">
      <formula>IF(C4="Partial",1,0)</formula>
    </cfRule>
    <cfRule type="expression" dxfId="521" priority="10">
      <formula>IF(C4="No",1,0)</formula>
    </cfRule>
    <cfRule type="expression" dxfId="520" priority="11">
      <formula>IF(C4="Not Assessed",1,0)</formula>
    </cfRule>
    <cfRule type="expression" dxfId="519" priority="12">
      <formula>IF(C4="Yes",1,0)</formula>
    </cfRule>
  </conditionalFormatting>
  <dataValidations count="2">
    <dataValidation type="list" allowBlank="1" showInputMessage="1" showErrorMessage="1" sqref="C63:C72 C74:C92 C94:C105 C41:C61 C19:C39 C4 C7:C17" xr:uid="{EB9AD2E9-0CAC-4EDC-BE3A-00F7E1F5A38C}">
      <formula1>"Not Assessed, No, Partial, Yes"</formula1>
    </dataValidation>
    <dataValidation type="list" showInputMessage="1" showErrorMessage="1" sqref="C5:C6" xr:uid="{C34BF792-FBC2-4F20-B301-0B62485524BE}">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verticalDpi="0" r:id="rId1"/>
  <headerFooter>
    <oddFooter>&amp;C_x000D_&amp;1#&amp;"Verdana"&amp;7&amp;K000000 Confidential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651FC-1800-4C2A-827F-63F06741F6D8}">
  <sheetPr codeName="Sheet6">
    <tabColor rgb="FF00B0F0"/>
    <pageSetUpPr fitToPage="1"/>
  </sheetPr>
  <dimension ref="A1:G54"/>
  <sheetViews>
    <sheetView zoomScaleNormal="100" workbookViewId="0">
      <pane ySplit="2" topLeftCell="A3" activePane="bottomLeft" state="frozen"/>
      <selection pane="bottomLeft" activeCell="C20" sqref="C20"/>
    </sheetView>
  </sheetViews>
  <sheetFormatPr defaultColWidth="9.140625" defaultRowHeight="14.45"/>
  <cols>
    <col min="1" max="1" width="7.140625" style="1" customWidth="1"/>
    <col min="2" max="2" width="61.85546875" style="1"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39" t="s">
        <v>224</v>
      </c>
      <c r="B1" s="140"/>
      <c r="C1" s="17"/>
      <c r="D1" s="17"/>
      <c r="E1" s="16"/>
      <c r="F1" s="16"/>
      <c r="G1" s="18"/>
    </row>
    <row r="2" spans="1:7">
      <c r="A2" s="19" t="s">
        <v>99</v>
      </c>
      <c r="B2" s="20" t="s">
        <v>100</v>
      </c>
      <c r="C2" s="19" t="s">
        <v>101</v>
      </c>
      <c r="D2" s="19" t="s">
        <v>102</v>
      </c>
      <c r="E2" s="19" t="s">
        <v>103</v>
      </c>
      <c r="F2" s="19" t="s">
        <v>104</v>
      </c>
      <c r="G2" s="19" t="s">
        <v>105</v>
      </c>
    </row>
    <row r="3" spans="1:7" customFormat="1" ht="30" customHeight="1">
      <c r="A3" s="54">
        <v>4.2</v>
      </c>
      <c r="B3" s="55" t="s">
        <v>225</v>
      </c>
      <c r="C3" s="54"/>
      <c r="D3" s="54"/>
      <c r="E3" s="54"/>
      <c r="F3" s="54"/>
      <c r="G3" s="54"/>
    </row>
    <row r="4" spans="1:7">
      <c r="A4" s="53"/>
      <c r="B4" s="146" t="s">
        <v>226</v>
      </c>
      <c r="C4" s="146"/>
      <c r="D4" s="146"/>
      <c r="E4" s="146"/>
      <c r="F4" s="146"/>
      <c r="G4" s="146"/>
    </row>
    <row r="5" spans="1:7">
      <c r="A5" s="43"/>
      <c r="B5" s="40" t="s">
        <v>227</v>
      </c>
      <c r="C5" s="41"/>
      <c r="D5" s="56"/>
      <c r="E5" s="40"/>
      <c r="F5" s="40"/>
      <c r="G5" s="40"/>
    </row>
    <row r="6" spans="1:7">
      <c r="A6" s="22"/>
      <c r="B6" s="68" t="s">
        <v>228</v>
      </c>
      <c r="C6" s="50" t="s">
        <v>110</v>
      </c>
      <c r="D6" s="31"/>
      <c r="E6" s="23"/>
      <c r="F6" s="23"/>
      <c r="G6" s="23"/>
    </row>
    <row r="7" spans="1:7">
      <c r="A7" s="22"/>
      <c r="B7" s="69" t="s">
        <v>229</v>
      </c>
      <c r="C7" s="50" t="s">
        <v>110</v>
      </c>
      <c r="D7" s="31"/>
      <c r="E7" s="23"/>
      <c r="F7" s="23"/>
      <c r="G7" s="23"/>
    </row>
    <row r="8" spans="1:7">
      <c r="A8" s="22"/>
      <c r="B8" s="69" t="s">
        <v>230</v>
      </c>
      <c r="C8" s="50" t="s">
        <v>110</v>
      </c>
      <c r="D8" s="31"/>
      <c r="E8" s="23"/>
      <c r="F8" s="23"/>
      <c r="G8" s="23"/>
    </row>
    <row r="9" spans="1:7">
      <c r="A9" s="22"/>
      <c r="B9" s="69" t="s">
        <v>231</v>
      </c>
      <c r="C9" s="50" t="s">
        <v>110</v>
      </c>
      <c r="D9" s="31"/>
      <c r="E9" s="23"/>
      <c r="F9" s="23"/>
      <c r="G9" s="23"/>
    </row>
    <row r="10" spans="1:7">
      <c r="A10" s="22"/>
      <c r="B10" s="69" t="s">
        <v>232</v>
      </c>
      <c r="C10" s="50" t="s">
        <v>110</v>
      </c>
      <c r="D10" s="25"/>
      <c r="E10" s="23"/>
      <c r="F10" s="23"/>
      <c r="G10" s="23"/>
    </row>
    <row r="11" spans="1:7">
      <c r="A11" s="22"/>
      <c r="B11" s="68" t="s">
        <v>233</v>
      </c>
      <c r="C11" s="50" t="s">
        <v>110</v>
      </c>
      <c r="D11" s="25"/>
      <c r="E11" s="23"/>
      <c r="F11" s="23"/>
      <c r="G11" s="23"/>
    </row>
    <row r="12" spans="1:7">
      <c r="A12" s="53"/>
      <c r="B12" s="146" t="s">
        <v>234</v>
      </c>
      <c r="C12" s="146"/>
      <c r="D12" s="146"/>
      <c r="E12" s="146"/>
      <c r="F12" s="146"/>
      <c r="G12" s="146"/>
    </row>
    <row r="13" spans="1:7">
      <c r="A13" s="22"/>
      <c r="B13" s="23" t="s">
        <v>235</v>
      </c>
      <c r="C13" s="50" t="s">
        <v>110</v>
      </c>
      <c r="D13" s="23"/>
      <c r="E13" s="23"/>
      <c r="F13" s="23"/>
      <c r="G13" s="23"/>
    </row>
    <row r="14" spans="1:7" ht="21">
      <c r="A14" s="22"/>
      <c r="B14" s="23" t="s">
        <v>236</v>
      </c>
      <c r="C14" s="50" t="s">
        <v>110</v>
      </c>
      <c r="D14" s="23"/>
      <c r="E14" s="23"/>
      <c r="F14" s="23"/>
      <c r="G14" s="23"/>
    </row>
    <row r="15" spans="1:7">
      <c r="A15" s="22"/>
      <c r="B15" s="23" t="s">
        <v>237</v>
      </c>
      <c r="C15" s="50" t="s">
        <v>110</v>
      </c>
      <c r="D15" s="23"/>
      <c r="E15" s="23"/>
      <c r="F15" s="23"/>
      <c r="G15" s="23"/>
    </row>
    <row r="16" spans="1:7">
      <c r="A16" s="22"/>
      <c r="B16" s="23" t="s">
        <v>238</v>
      </c>
      <c r="C16" s="50" t="s">
        <v>110</v>
      </c>
      <c r="D16" s="23"/>
      <c r="E16" s="23"/>
      <c r="F16" s="23"/>
      <c r="G16" s="23"/>
    </row>
    <row r="17" spans="1:7">
      <c r="A17" s="53"/>
      <c r="B17" s="146" t="s">
        <v>239</v>
      </c>
      <c r="C17" s="146"/>
      <c r="D17" s="146"/>
      <c r="E17" s="146"/>
      <c r="F17" s="146"/>
      <c r="G17" s="146"/>
    </row>
    <row r="18" spans="1:7">
      <c r="A18" s="22"/>
      <c r="B18" s="27" t="s">
        <v>240</v>
      </c>
      <c r="C18" s="50" t="s">
        <v>110</v>
      </c>
      <c r="D18" s="25"/>
      <c r="E18" s="23"/>
      <c r="F18" s="23"/>
      <c r="G18" s="23"/>
    </row>
    <row r="19" spans="1:7" ht="21">
      <c r="A19" s="22"/>
      <c r="B19" s="23" t="s">
        <v>236</v>
      </c>
      <c r="C19" s="50" t="s">
        <v>110</v>
      </c>
      <c r="D19" s="25"/>
      <c r="E19" s="23"/>
      <c r="F19" s="23"/>
      <c r="G19" s="23"/>
    </row>
    <row r="20" spans="1:7">
      <c r="A20" s="22"/>
      <c r="B20" s="27" t="s">
        <v>241</v>
      </c>
      <c r="C20" s="50" t="s">
        <v>110</v>
      </c>
      <c r="D20" s="25"/>
      <c r="E20" s="23"/>
      <c r="F20" s="23"/>
      <c r="G20" s="23"/>
    </row>
    <row r="21" spans="1:7" ht="21">
      <c r="A21" s="22"/>
      <c r="B21" s="27" t="s">
        <v>242</v>
      </c>
      <c r="C21" s="50" t="s">
        <v>110</v>
      </c>
      <c r="D21" s="25"/>
      <c r="E21" s="23"/>
      <c r="F21" s="23"/>
      <c r="G21" s="23"/>
    </row>
    <row r="22" spans="1:7">
      <c r="A22" s="22"/>
      <c r="B22" s="27" t="s">
        <v>243</v>
      </c>
      <c r="C22" s="50" t="s">
        <v>110</v>
      </c>
      <c r="D22" s="25"/>
      <c r="E22" s="23"/>
      <c r="F22" s="23"/>
      <c r="G22" s="23"/>
    </row>
    <row r="23" spans="1:7">
      <c r="A23" s="53"/>
      <c r="B23" s="146" t="s">
        <v>244</v>
      </c>
      <c r="C23" s="146"/>
      <c r="D23" s="146"/>
      <c r="E23" s="146"/>
      <c r="F23" s="146"/>
      <c r="G23" s="146"/>
    </row>
    <row r="24" spans="1:7">
      <c r="A24" s="22"/>
      <c r="B24" s="26" t="s">
        <v>245</v>
      </c>
      <c r="C24" s="50" t="s">
        <v>110</v>
      </c>
      <c r="D24" s="25"/>
      <c r="E24" s="23"/>
      <c r="F24" s="23"/>
      <c r="G24" s="23"/>
    </row>
    <row r="25" spans="1:7">
      <c r="A25" s="22"/>
      <c r="B25" s="27" t="s">
        <v>246</v>
      </c>
      <c r="C25" s="50" t="s">
        <v>110</v>
      </c>
      <c r="D25" s="25"/>
      <c r="E25" s="23"/>
      <c r="F25" s="23"/>
      <c r="G25" s="23"/>
    </row>
    <row r="26" spans="1:7" ht="21">
      <c r="A26" s="22" t="s">
        <v>247</v>
      </c>
      <c r="B26" s="27" t="s">
        <v>248</v>
      </c>
      <c r="C26" s="50" t="s">
        <v>110</v>
      </c>
      <c r="D26" s="25"/>
      <c r="E26" s="23"/>
      <c r="F26" s="23"/>
      <c r="G26" s="23"/>
    </row>
    <row r="27" spans="1:7" ht="21">
      <c r="A27" s="22"/>
      <c r="B27" s="27" t="s">
        <v>249</v>
      </c>
      <c r="C27" s="50" t="s">
        <v>110</v>
      </c>
      <c r="D27" s="25"/>
      <c r="E27" s="23"/>
      <c r="F27" s="23"/>
      <c r="G27" s="23"/>
    </row>
    <row r="28" spans="1:7">
      <c r="A28" s="52"/>
      <c r="B28" s="146" t="s">
        <v>250</v>
      </c>
      <c r="C28" s="146"/>
      <c r="D28" s="146"/>
      <c r="E28" s="146"/>
      <c r="F28" s="146"/>
      <c r="G28" s="146"/>
    </row>
    <row r="29" spans="1:7">
      <c r="A29" s="22"/>
      <c r="B29" s="23" t="s">
        <v>251</v>
      </c>
      <c r="C29" s="50" t="s">
        <v>110</v>
      </c>
      <c r="D29" s="25"/>
      <c r="E29" s="23"/>
      <c r="F29" s="23"/>
      <c r="G29" s="23"/>
    </row>
    <row r="30" spans="1:7" ht="21">
      <c r="A30" s="22"/>
      <c r="B30" s="23" t="s">
        <v>252</v>
      </c>
      <c r="C30" s="50" t="s">
        <v>110</v>
      </c>
      <c r="D30" s="25"/>
      <c r="E30" s="23"/>
      <c r="F30" s="23"/>
      <c r="G30" s="23"/>
    </row>
    <row r="31" spans="1:7">
      <c r="A31" s="53"/>
      <c r="B31" s="146" t="s">
        <v>253</v>
      </c>
      <c r="C31" s="146"/>
      <c r="D31" s="146"/>
      <c r="E31" s="146"/>
      <c r="F31" s="146"/>
      <c r="G31" s="146"/>
    </row>
    <row r="32" spans="1:7" ht="21">
      <c r="A32" s="22"/>
      <c r="B32" s="23" t="s">
        <v>254</v>
      </c>
      <c r="C32" s="50" t="s">
        <v>110</v>
      </c>
      <c r="D32" s="25"/>
      <c r="E32" s="23"/>
      <c r="F32" s="23"/>
      <c r="G32" s="23"/>
    </row>
    <row r="33" spans="1:7">
      <c r="A33" s="22"/>
      <c r="B33" s="23" t="s">
        <v>255</v>
      </c>
      <c r="C33" s="50" t="s">
        <v>110</v>
      </c>
      <c r="D33" s="25"/>
      <c r="E33" s="23"/>
      <c r="F33" s="23"/>
      <c r="G33" s="23"/>
    </row>
    <row r="34" spans="1:7">
      <c r="A34" s="22"/>
      <c r="B34" s="23" t="s">
        <v>256</v>
      </c>
      <c r="C34" s="50" t="s">
        <v>110</v>
      </c>
      <c r="D34" s="25"/>
      <c r="E34" s="23"/>
      <c r="F34" s="23"/>
      <c r="G34" s="23"/>
    </row>
    <row r="35" spans="1:7">
      <c r="A35" s="22"/>
      <c r="B35" s="23" t="s">
        <v>257</v>
      </c>
      <c r="C35" s="50" t="s">
        <v>110</v>
      </c>
      <c r="D35" s="25"/>
      <c r="E35" s="23"/>
      <c r="F35" s="23"/>
      <c r="G35" s="23"/>
    </row>
    <row r="36" spans="1:7">
      <c r="A36" s="53"/>
      <c r="B36" s="146" t="s">
        <v>258</v>
      </c>
      <c r="C36" s="146"/>
      <c r="D36" s="146"/>
      <c r="E36" s="146"/>
      <c r="F36" s="146"/>
      <c r="G36" s="146"/>
    </row>
    <row r="37" spans="1:7" ht="21">
      <c r="A37" s="22"/>
      <c r="B37" s="23" t="s">
        <v>259</v>
      </c>
      <c r="C37" s="50" t="s">
        <v>110</v>
      </c>
      <c r="D37" s="25"/>
      <c r="E37" s="23"/>
      <c r="F37" s="23"/>
      <c r="G37" s="23"/>
    </row>
    <row r="38" spans="1:7">
      <c r="A38" s="22"/>
      <c r="B38" s="27" t="s">
        <v>260</v>
      </c>
      <c r="C38" s="50" t="s">
        <v>110</v>
      </c>
      <c r="D38" s="25"/>
      <c r="E38" s="23"/>
      <c r="F38" s="23"/>
      <c r="G38" s="23"/>
    </row>
    <row r="39" spans="1:7">
      <c r="A39" s="22"/>
      <c r="B39" s="27" t="s">
        <v>261</v>
      </c>
      <c r="C39" s="50" t="s">
        <v>110</v>
      </c>
      <c r="D39" s="25"/>
      <c r="E39" s="23"/>
      <c r="F39" s="23"/>
      <c r="G39" s="23"/>
    </row>
    <row r="40" spans="1:7" ht="21">
      <c r="A40" s="22"/>
      <c r="B40" s="23" t="s">
        <v>262</v>
      </c>
      <c r="C40" s="50" t="s">
        <v>110</v>
      </c>
      <c r="D40" s="25"/>
      <c r="E40" s="23"/>
      <c r="F40" s="23"/>
      <c r="G40" s="23"/>
    </row>
    <row r="41" spans="1:7" ht="24" customHeight="1">
      <c r="A41" s="22"/>
      <c r="B41" s="23" t="s">
        <v>263</v>
      </c>
      <c r="C41" s="50" t="s">
        <v>110</v>
      </c>
      <c r="D41" s="25"/>
      <c r="E41" s="23"/>
      <c r="F41" s="23"/>
      <c r="G41" s="23"/>
    </row>
    <row r="42" spans="1:7">
      <c r="A42" s="22"/>
      <c r="B42" s="23" t="s">
        <v>264</v>
      </c>
      <c r="C42" s="50" t="s">
        <v>110</v>
      </c>
      <c r="D42" s="25"/>
      <c r="E42" s="23"/>
      <c r="F42" s="23"/>
      <c r="G42" s="23"/>
    </row>
    <row r="43" spans="1:7">
      <c r="A43" s="21">
        <v>4.3</v>
      </c>
      <c r="B43" s="141" t="s">
        <v>265</v>
      </c>
      <c r="C43" s="141"/>
      <c r="D43" s="141"/>
      <c r="E43" s="141"/>
      <c r="F43" s="141"/>
      <c r="G43" s="141"/>
    </row>
    <row r="44" spans="1:7">
      <c r="A44" s="22"/>
      <c r="B44" s="23" t="s">
        <v>266</v>
      </c>
      <c r="C44" s="50" t="s">
        <v>110</v>
      </c>
      <c r="D44" s="25"/>
      <c r="E44" s="23"/>
      <c r="F44" s="23"/>
      <c r="G44" s="23"/>
    </row>
    <row r="45" spans="1:7">
      <c r="A45" s="22"/>
      <c r="B45" s="23" t="s">
        <v>267</v>
      </c>
      <c r="C45" s="50" t="s">
        <v>110</v>
      </c>
      <c r="D45" s="25"/>
      <c r="E45" s="23"/>
      <c r="F45" s="23"/>
      <c r="G45" s="23"/>
    </row>
    <row r="46" spans="1:7">
      <c r="A46" s="22"/>
      <c r="B46" s="23" t="s">
        <v>268</v>
      </c>
      <c r="C46" s="50" t="s">
        <v>110</v>
      </c>
      <c r="D46" s="25"/>
      <c r="E46" s="23"/>
      <c r="F46" s="23"/>
      <c r="G46" s="23"/>
    </row>
    <row r="47" spans="1:7">
      <c r="A47" s="21">
        <v>4.4000000000000004</v>
      </c>
      <c r="B47" s="141" t="s">
        <v>269</v>
      </c>
      <c r="C47" s="141"/>
      <c r="D47" s="141"/>
      <c r="E47" s="141"/>
      <c r="F47" s="141"/>
      <c r="G47" s="141"/>
    </row>
    <row r="48" spans="1:7">
      <c r="A48" s="22"/>
      <c r="B48" s="23" t="s">
        <v>270</v>
      </c>
      <c r="C48" s="50" t="s">
        <v>110</v>
      </c>
      <c r="D48" s="25"/>
      <c r="E48" s="23"/>
      <c r="F48" s="23"/>
      <c r="G48" s="23"/>
    </row>
    <row r="49" spans="1:7">
      <c r="A49" s="22"/>
      <c r="B49" s="23" t="s">
        <v>271</v>
      </c>
      <c r="C49" s="50" t="s">
        <v>110</v>
      </c>
      <c r="D49" s="25"/>
      <c r="E49" s="23"/>
      <c r="F49" s="23"/>
      <c r="G49" s="23"/>
    </row>
    <row r="50" spans="1:7">
      <c r="A50" s="22"/>
      <c r="B50" s="23" t="s">
        <v>272</v>
      </c>
      <c r="C50" s="50" t="s">
        <v>110</v>
      </c>
      <c r="D50" s="25"/>
      <c r="E50" s="23"/>
      <c r="F50" s="23"/>
      <c r="G50" s="23"/>
    </row>
    <row r="51" spans="1:7">
      <c r="A51" s="21">
        <v>4.5</v>
      </c>
      <c r="B51" s="141" t="s">
        <v>273</v>
      </c>
      <c r="C51" s="141"/>
      <c r="D51" s="141"/>
      <c r="E51" s="141"/>
      <c r="F51" s="141"/>
      <c r="G51" s="141"/>
    </row>
    <row r="52" spans="1:7">
      <c r="A52" s="22"/>
      <c r="B52" s="23" t="s">
        <v>274</v>
      </c>
      <c r="C52" s="50" t="s">
        <v>110</v>
      </c>
      <c r="D52" s="25"/>
      <c r="E52" s="23"/>
      <c r="F52" s="23"/>
      <c r="G52" s="23"/>
    </row>
    <row r="53" spans="1:7">
      <c r="A53" s="22"/>
      <c r="B53" s="23" t="s">
        <v>275</v>
      </c>
      <c r="C53" s="50" t="s">
        <v>110</v>
      </c>
      <c r="D53" s="25"/>
      <c r="E53" s="23"/>
      <c r="F53" s="23"/>
      <c r="G53" s="23"/>
    </row>
    <row r="54" spans="1:7">
      <c r="A54" s="22"/>
      <c r="B54" s="23" t="s">
        <v>276</v>
      </c>
      <c r="C54" s="50" t="s">
        <v>110</v>
      </c>
      <c r="D54" s="25"/>
      <c r="E54" s="23"/>
      <c r="F54" s="23"/>
      <c r="G54" s="23"/>
    </row>
  </sheetData>
  <mergeCells count="11">
    <mergeCell ref="B43:G43"/>
    <mergeCell ref="B47:G47"/>
    <mergeCell ref="B51:G51"/>
    <mergeCell ref="B28:G28"/>
    <mergeCell ref="B31:G31"/>
    <mergeCell ref="B36:G36"/>
    <mergeCell ref="A1:B1"/>
    <mergeCell ref="B4:G4"/>
    <mergeCell ref="B12:G12"/>
    <mergeCell ref="B17:G17"/>
    <mergeCell ref="B23:G23"/>
  </mergeCells>
  <phoneticPr fontId="2" type="noConversion"/>
  <conditionalFormatting sqref="C5 D10:D11 C42:D42 D37:D41">
    <cfRule type="expression" dxfId="518" priority="141">
      <formula>IF(C5="Partial",1,0)</formula>
    </cfRule>
    <cfRule type="expression" dxfId="517" priority="142">
      <formula>IF(C5="No",1,0)</formula>
    </cfRule>
    <cfRule type="expression" dxfId="516" priority="143">
      <formula>IF(C5="Not Assessed",1,0)</formula>
    </cfRule>
    <cfRule type="expression" dxfId="515" priority="144">
      <formula>IF(C5="Yes",1,0)</formula>
    </cfRule>
  </conditionalFormatting>
  <conditionalFormatting sqref="D18:D22">
    <cfRule type="expression" dxfId="514" priority="105">
      <formula>IF(D18="Partial",1,0)</formula>
    </cfRule>
    <cfRule type="expression" dxfId="513" priority="106">
      <formula>IF(D18="No",1,0)</formula>
    </cfRule>
    <cfRule type="expression" dxfId="512" priority="107">
      <formula>IF(D18="Not Assessed",1,0)</formula>
    </cfRule>
    <cfRule type="expression" dxfId="511" priority="108">
      <formula>IF(D18="Yes",1,0)</formula>
    </cfRule>
  </conditionalFormatting>
  <conditionalFormatting sqref="D24:D27">
    <cfRule type="expression" dxfId="510" priority="101">
      <formula>IF(D24="Partial",1,0)</formula>
    </cfRule>
    <cfRule type="expression" dxfId="509" priority="102">
      <formula>IF(D24="No",1,0)</formula>
    </cfRule>
    <cfRule type="expression" dxfId="508" priority="103">
      <formula>IF(D24="Not Assessed",1,0)</formula>
    </cfRule>
    <cfRule type="expression" dxfId="507" priority="104">
      <formula>IF(D24="Yes",1,0)</formula>
    </cfRule>
  </conditionalFormatting>
  <conditionalFormatting sqref="D29:D30">
    <cfRule type="expression" dxfId="506" priority="121">
      <formula>IF(D29="Partial",1,0)</formula>
    </cfRule>
    <cfRule type="expression" dxfId="505" priority="122">
      <formula>IF(D29="No",1,0)</formula>
    </cfRule>
    <cfRule type="expression" dxfId="504" priority="123">
      <formula>IF(D29="Not Assessed",1,0)</formula>
    </cfRule>
    <cfRule type="expression" dxfId="503" priority="124">
      <formula>IF(D29="Yes",1,0)</formula>
    </cfRule>
  </conditionalFormatting>
  <conditionalFormatting sqref="D32:D35">
    <cfRule type="expression" dxfId="502" priority="129">
      <formula>IF(D32="Partial",1,0)</formula>
    </cfRule>
    <cfRule type="expression" dxfId="501" priority="130">
      <formula>IF(D32="No",1,0)</formula>
    </cfRule>
    <cfRule type="expression" dxfId="500" priority="131">
      <formula>IF(D32="Not Assessed",1,0)</formula>
    </cfRule>
    <cfRule type="expression" dxfId="499" priority="132">
      <formula>IF(D32="Yes",1,0)</formula>
    </cfRule>
  </conditionalFormatting>
  <conditionalFormatting sqref="D44:D46">
    <cfRule type="expression" dxfId="498" priority="117">
      <formula>IF(D44="Partial",1,0)</formula>
    </cfRule>
    <cfRule type="expression" dxfId="497" priority="118">
      <formula>IF(D44="No",1,0)</formula>
    </cfRule>
    <cfRule type="expression" dxfId="496" priority="119">
      <formula>IF(D44="Not Assessed",1,0)</formula>
    </cfRule>
    <cfRule type="expression" dxfId="495" priority="120">
      <formula>IF(D44="Yes",1,0)</formula>
    </cfRule>
  </conditionalFormatting>
  <conditionalFormatting sqref="C48:D48 D49:D50">
    <cfRule type="expression" dxfId="494" priority="113">
      <formula>IF(C48="Partial",1,0)</formula>
    </cfRule>
    <cfRule type="expression" dxfId="493" priority="114">
      <formula>IF(C48="No",1,0)</formula>
    </cfRule>
    <cfRule type="expression" dxfId="492" priority="115">
      <formula>IF(C48="Not Assessed",1,0)</formula>
    </cfRule>
    <cfRule type="expression" dxfId="491" priority="116">
      <formula>IF(C48="Yes",1,0)</formula>
    </cfRule>
  </conditionalFormatting>
  <conditionalFormatting sqref="C52:D52 D53:D54">
    <cfRule type="expression" dxfId="490" priority="109">
      <formula>IF(C52="Partial",1,0)</formula>
    </cfRule>
    <cfRule type="expression" dxfId="489" priority="110">
      <formula>IF(C52="No",1,0)</formula>
    </cfRule>
    <cfRule type="expression" dxfId="488" priority="111">
      <formula>IF(C52="Not Assessed",1,0)</formula>
    </cfRule>
    <cfRule type="expression" dxfId="487" priority="112">
      <formula>IF(C52="Yes",1,0)</formula>
    </cfRule>
  </conditionalFormatting>
  <conditionalFormatting sqref="C8:C11">
    <cfRule type="expression" dxfId="486" priority="97">
      <formula>IF(C8="Partial",1,0)</formula>
    </cfRule>
    <cfRule type="expression" dxfId="485" priority="98">
      <formula>IF(C8="No",1,0)</formula>
    </cfRule>
    <cfRule type="expression" dxfId="484" priority="99">
      <formula>IF(C8="Not Assessed",1,0)</formula>
    </cfRule>
    <cfRule type="expression" dxfId="483" priority="100">
      <formula>IF(C8="Yes",1,0)</formula>
    </cfRule>
  </conditionalFormatting>
  <conditionalFormatting sqref="C19 C22">
    <cfRule type="expression" dxfId="482" priority="89">
      <formula>IF(C19="Partial",1,0)</formula>
    </cfRule>
    <cfRule type="expression" dxfId="481" priority="90">
      <formula>IF(C19="No",1,0)</formula>
    </cfRule>
    <cfRule type="expression" dxfId="480" priority="91">
      <formula>IF(C19="Not Assessed",1,0)</formula>
    </cfRule>
    <cfRule type="expression" dxfId="479" priority="92">
      <formula>IF(C19="Yes",1,0)</formula>
    </cfRule>
  </conditionalFormatting>
  <conditionalFormatting sqref="C40:C41">
    <cfRule type="expression" dxfId="478" priority="77">
      <formula>IF(C40="Partial",1,0)</formula>
    </cfRule>
    <cfRule type="expression" dxfId="477" priority="78">
      <formula>IF(C40="No",1,0)</formula>
    </cfRule>
    <cfRule type="expression" dxfId="476" priority="79">
      <formula>IF(C40="Not Assessed",1,0)</formula>
    </cfRule>
    <cfRule type="expression" dxfId="475" priority="80">
      <formula>IF(C40="Yes",1,0)</formula>
    </cfRule>
  </conditionalFormatting>
  <conditionalFormatting sqref="C46">
    <cfRule type="expression" dxfId="474" priority="73">
      <formula>IF(C46="Partial",1,0)</formula>
    </cfRule>
    <cfRule type="expression" dxfId="473" priority="74">
      <formula>IF(C46="No",1,0)</formula>
    </cfRule>
    <cfRule type="expression" dxfId="472" priority="75">
      <formula>IF(C46="Not Assessed",1,0)</formula>
    </cfRule>
    <cfRule type="expression" dxfId="471" priority="76">
      <formula>IF(C46="Yes",1,0)</formula>
    </cfRule>
  </conditionalFormatting>
  <conditionalFormatting sqref="C13">
    <cfRule type="expression" dxfId="470" priority="61">
      <formula>IF(C13="Partial",1,0)</formula>
    </cfRule>
    <cfRule type="expression" dxfId="469" priority="62">
      <formula>IF(C13="No",1,0)</formula>
    </cfRule>
    <cfRule type="expression" dxfId="468" priority="63">
      <formula>IF(C13="Not Assessed",1,0)</formula>
    </cfRule>
    <cfRule type="expression" dxfId="467" priority="64">
      <formula>IF(C13="Yes",1,0)</formula>
    </cfRule>
  </conditionalFormatting>
  <conditionalFormatting sqref="C16">
    <cfRule type="expression" dxfId="466" priority="57">
      <formula>IF(C16="Partial",1,0)</formula>
    </cfRule>
    <cfRule type="expression" dxfId="465" priority="58">
      <formula>IF(C16="No",1,0)</formula>
    </cfRule>
    <cfRule type="expression" dxfId="464" priority="59">
      <formula>IF(C16="Not Assessed",1,0)</formula>
    </cfRule>
    <cfRule type="expression" dxfId="463" priority="60">
      <formula>IF(C16="Yes",1,0)</formula>
    </cfRule>
  </conditionalFormatting>
  <conditionalFormatting sqref="C18">
    <cfRule type="expression" dxfId="462" priority="53">
      <formula>IF(C18="Partial",1,0)</formula>
    </cfRule>
    <cfRule type="expression" dxfId="461" priority="54">
      <formula>IF(C18="No",1,0)</formula>
    </cfRule>
    <cfRule type="expression" dxfId="460" priority="55">
      <formula>IF(C18="Not Assessed",1,0)</formula>
    </cfRule>
    <cfRule type="expression" dxfId="459" priority="56">
      <formula>IF(C18="Yes",1,0)</formula>
    </cfRule>
  </conditionalFormatting>
  <conditionalFormatting sqref="C24">
    <cfRule type="expression" dxfId="458" priority="49">
      <formula>IF(C24="Partial",1,0)</formula>
    </cfRule>
    <cfRule type="expression" dxfId="457" priority="50">
      <formula>IF(C24="No",1,0)</formula>
    </cfRule>
    <cfRule type="expression" dxfId="456" priority="51">
      <formula>IF(C24="Not Assessed",1,0)</formula>
    </cfRule>
    <cfRule type="expression" dxfId="455" priority="52">
      <formula>IF(C24="Yes",1,0)</formula>
    </cfRule>
  </conditionalFormatting>
  <conditionalFormatting sqref="C25">
    <cfRule type="expression" dxfId="454" priority="45">
      <formula>IF(C25="Partial",1,0)</formula>
    </cfRule>
    <cfRule type="expression" dxfId="453" priority="46">
      <formula>IF(C25="No",1,0)</formula>
    </cfRule>
    <cfRule type="expression" dxfId="452" priority="47">
      <formula>IF(C25="Not Assessed",1,0)</formula>
    </cfRule>
    <cfRule type="expression" dxfId="451" priority="48">
      <formula>IF(C25="Yes",1,0)</formula>
    </cfRule>
  </conditionalFormatting>
  <conditionalFormatting sqref="C29:C30">
    <cfRule type="expression" dxfId="450" priority="41">
      <formula>IF(C29="Partial",1,0)</formula>
    </cfRule>
    <cfRule type="expression" dxfId="449" priority="42">
      <formula>IF(C29="No",1,0)</formula>
    </cfRule>
    <cfRule type="expression" dxfId="448" priority="43">
      <formula>IF(C29="Not Assessed",1,0)</formula>
    </cfRule>
    <cfRule type="expression" dxfId="447" priority="44">
      <formula>IF(C29="Yes",1,0)</formula>
    </cfRule>
  </conditionalFormatting>
  <conditionalFormatting sqref="C37">
    <cfRule type="expression" dxfId="446" priority="37">
      <formula>IF(C37="Partial",1,0)</formula>
    </cfRule>
    <cfRule type="expression" dxfId="445" priority="38">
      <formula>IF(C37="No",1,0)</formula>
    </cfRule>
    <cfRule type="expression" dxfId="444" priority="39">
      <formula>IF(C37="Not Assessed",1,0)</formula>
    </cfRule>
    <cfRule type="expression" dxfId="443" priority="40">
      <formula>IF(C37="Yes",1,0)</formula>
    </cfRule>
  </conditionalFormatting>
  <conditionalFormatting sqref="C6:C7">
    <cfRule type="expression" dxfId="442" priority="33">
      <formula>IF(C6="Partial",1,0)</formula>
    </cfRule>
    <cfRule type="expression" dxfId="441" priority="34">
      <formula>IF(C6="No",1,0)</formula>
    </cfRule>
    <cfRule type="expression" dxfId="440" priority="35">
      <formula>IF(C6="Not Assessed",1,0)</formula>
    </cfRule>
    <cfRule type="expression" dxfId="439" priority="36">
      <formula>IF(C6="Yes",1,0)</formula>
    </cfRule>
  </conditionalFormatting>
  <conditionalFormatting sqref="C14:C15">
    <cfRule type="expression" dxfId="438" priority="29">
      <formula>IF(C14="Partial",1,0)</formula>
    </cfRule>
    <cfRule type="expression" dxfId="437" priority="30">
      <formula>IF(C14="No",1,0)</formula>
    </cfRule>
    <cfRule type="expression" dxfId="436" priority="31">
      <formula>IF(C14="Not Assessed",1,0)</formula>
    </cfRule>
    <cfRule type="expression" dxfId="435" priority="32">
      <formula>IF(C14="Yes",1,0)</formula>
    </cfRule>
  </conditionalFormatting>
  <conditionalFormatting sqref="C20:C21">
    <cfRule type="expression" dxfId="434" priority="25">
      <formula>IF(C20="Partial",1,0)</formula>
    </cfRule>
    <cfRule type="expression" dxfId="433" priority="26">
      <formula>IF(C20="No",1,0)</formula>
    </cfRule>
    <cfRule type="expression" dxfId="432" priority="27">
      <formula>IF(C20="Not Assessed",1,0)</formula>
    </cfRule>
    <cfRule type="expression" dxfId="431" priority="28">
      <formula>IF(C20="Yes",1,0)</formula>
    </cfRule>
  </conditionalFormatting>
  <conditionalFormatting sqref="C26:C27">
    <cfRule type="expression" dxfId="430" priority="21">
      <formula>IF(C26="Partial",1,0)</formula>
    </cfRule>
    <cfRule type="expression" dxfId="429" priority="22">
      <formula>IF(C26="No",1,0)</formula>
    </cfRule>
    <cfRule type="expression" dxfId="428" priority="23">
      <formula>IF(C26="Not Assessed",1,0)</formula>
    </cfRule>
    <cfRule type="expression" dxfId="427" priority="24">
      <formula>IF(C26="Yes",1,0)</formula>
    </cfRule>
  </conditionalFormatting>
  <conditionalFormatting sqref="C32:C35">
    <cfRule type="expression" dxfId="426" priority="17">
      <formula>IF(C32="Partial",1,0)</formula>
    </cfRule>
    <cfRule type="expression" dxfId="425" priority="18">
      <formula>IF(C32="No",1,0)</formula>
    </cfRule>
    <cfRule type="expression" dxfId="424" priority="19">
      <formula>IF(C32="Not Assessed",1,0)</formula>
    </cfRule>
    <cfRule type="expression" dxfId="423" priority="20">
      <formula>IF(C32="Yes",1,0)</formula>
    </cfRule>
  </conditionalFormatting>
  <conditionalFormatting sqref="C38:C39">
    <cfRule type="expression" dxfId="422" priority="13">
      <formula>IF(C38="Partial",1,0)</formula>
    </cfRule>
    <cfRule type="expression" dxfId="421" priority="14">
      <formula>IF(C38="No",1,0)</formula>
    </cfRule>
    <cfRule type="expression" dxfId="420" priority="15">
      <formula>IF(C38="Not Assessed",1,0)</formula>
    </cfRule>
    <cfRule type="expression" dxfId="419" priority="16">
      <formula>IF(C38="Yes",1,0)</formula>
    </cfRule>
  </conditionalFormatting>
  <conditionalFormatting sqref="C44:C45">
    <cfRule type="expression" dxfId="418" priority="9">
      <formula>IF(C44="Partial",1,0)</formula>
    </cfRule>
    <cfRule type="expression" dxfId="417" priority="10">
      <formula>IF(C44="No",1,0)</formula>
    </cfRule>
    <cfRule type="expression" dxfId="416" priority="11">
      <formula>IF(C44="Not Assessed",1,0)</formula>
    </cfRule>
    <cfRule type="expression" dxfId="415" priority="12">
      <formula>IF(C44="Yes",1,0)</formula>
    </cfRule>
  </conditionalFormatting>
  <conditionalFormatting sqref="C49:C50">
    <cfRule type="expression" dxfId="414" priority="5">
      <formula>IF(C49="Partial",1,0)</formula>
    </cfRule>
    <cfRule type="expression" dxfId="413" priority="6">
      <formula>IF(C49="No",1,0)</formula>
    </cfRule>
    <cfRule type="expression" dxfId="412" priority="7">
      <formula>IF(C49="Not Assessed",1,0)</formula>
    </cfRule>
    <cfRule type="expression" dxfId="411" priority="8">
      <formula>IF(C49="Yes",1,0)</formula>
    </cfRule>
  </conditionalFormatting>
  <conditionalFormatting sqref="C53:C54">
    <cfRule type="expression" dxfId="410" priority="1">
      <formula>IF(C53="Partial",1,0)</formula>
    </cfRule>
    <cfRule type="expression" dxfId="409" priority="2">
      <formula>IF(C53="No",1,0)</formula>
    </cfRule>
    <cfRule type="expression" dxfId="408" priority="3">
      <formula>IF(C53="Not Assessed",1,0)</formula>
    </cfRule>
    <cfRule type="expression" dxfId="407" priority="4">
      <formula>IF(C53="Yes",1,0)</formula>
    </cfRule>
  </conditionalFormatting>
  <dataValidations count="1">
    <dataValidation type="list" showInputMessage="1" showErrorMessage="1" sqref="C18:C22 C44:C46 C48:C50 C13:C16 C24:C27 C32:C35 C5:C11 C29:C30 C37:C42 C52:C54" xr:uid="{451AAD03-8C18-464E-B1F7-CD21B4B3D83F}">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F6229-BA22-49D6-B560-0F60B8C5F270}">
  <sheetPr codeName="Sheet8">
    <tabColor rgb="FF00B0F0"/>
    <pageSetUpPr fitToPage="1"/>
  </sheetPr>
  <dimension ref="A1:G52"/>
  <sheetViews>
    <sheetView zoomScale="110" zoomScaleNormal="110" workbookViewId="0">
      <pane ySplit="2" topLeftCell="A17" activePane="bottomLeft" state="frozen"/>
      <selection pane="bottomLeft" activeCell="C6" activeCellId="3" sqref="C50:C52 C19:C23 C38:C40 C5:C11 C25:C28 C33:C36 C13:C17 C46:C48 C30:C31 C42:C44"/>
    </sheetView>
  </sheetViews>
  <sheetFormatPr defaultColWidth="9.140625" defaultRowHeight="14.45"/>
  <cols>
    <col min="1" max="1" width="7.140625" style="1" customWidth="1"/>
    <col min="2" max="2" width="61.85546875" style="1"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39" t="s">
        <v>277</v>
      </c>
      <c r="B1" s="140"/>
      <c r="C1" s="17"/>
      <c r="D1" s="17"/>
      <c r="E1" s="16"/>
      <c r="F1" s="16"/>
      <c r="G1" s="18"/>
    </row>
    <row r="2" spans="1:7">
      <c r="A2" s="19" t="s">
        <v>99</v>
      </c>
      <c r="B2" s="20" t="s">
        <v>100</v>
      </c>
      <c r="C2" s="19" t="s">
        <v>101</v>
      </c>
      <c r="D2" s="19" t="s">
        <v>102</v>
      </c>
      <c r="E2" s="19" t="s">
        <v>103</v>
      </c>
      <c r="F2" s="19" t="s">
        <v>104</v>
      </c>
      <c r="G2" s="19" t="s">
        <v>105</v>
      </c>
    </row>
    <row r="3" spans="1:7">
      <c r="A3" s="21">
        <v>5.2</v>
      </c>
      <c r="B3" s="142" t="s">
        <v>278</v>
      </c>
      <c r="C3" s="142"/>
      <c r="D3" s="142"/>
      <c r="E3" s="142"/>
      <c r="F3" s="142"/>
      <c r="G3" s="142"/>
    </row>
    <row r="4" spans="1:7">
      <c r="A4" s="53"/>
      <c r="B4" s="146" t="s">
        <v>226</v>
      </c>
      <c r="C4" s="146"/>
      <c r="D4" s="146"/>
      <c r="E4" s="146"/>
      <c r="F4" s="146"/>
      <c r="G4" s="146"/>
    </row>
    <row r="5" spans="1:7">
      <c r="A5" s="43"/>
      <c r="B5" s="40" t="s">
        <v>227</v>
      </c>
      <c r="C5" s="41"/>
      <c r="D5" s="56"/>
      <c r="E5" s="40"/>
      <c r="F5" s="40"/>
      <c r="G5" s="40"/>
    </row>
    <row r="6" spans="1:7">
      <c r="A6" s="22"/>
      <c r="B6" s="68" t="s">
        <v>228</v>
      </c>
      <c r="C6" s="50" t="s">
        <v>110</v>
      </c>
      <c r="D6" s="31"/>
      <c r="E6" s="23"/>
      <c r="F6" s="23"/>
      <c r="G6" s="23"/>
    </row>
    <row r="7" spans="1:7">
      <c r="A7" s="22"/>
      <c r="B7" s="69" t="s">
        <v>229</v>
      </c>
      <c r="C7" s="50" t="s">
        <v>110</v>
      </c>
      <c r="D7" s="31"/>
      <c r="E7" s="23"/>
      <c r="F7" s="23"/>
      <c r="G7" s="23"/>
    </row>
    <row r="8" spans="1:7">
      <c r="A8" s="22"/>
      <c r="B8" s="69" t="s">
        <v>230</v>
      </c>
      <c r="C8" s="50" t="s">
        <v>110</v>
      </c>
      <c r="D8" s="31"/>
      <c r="E8" s="23"/>
      <c r="F8" s="23"/>
      <c r="G8" s="23"/>
    </row>
    <row r="9" spans="1:7">
      <c r="A9" s="22"/>
      <c r="B9" s="69" t="s">
        <v>231</v>
      </c>
      <c r="C9" s="50" t="s">
        <v>110</v>
      </c>
      <c r="D9" s="31"/>
      <c r="E9" s="23"/>
      <c r="F9" s="23"/>
      <c r="G9" s="23"/>
    </row>
    <row r="10" spans="1:7">
      <c r="A10" s="22"/>
      <c r="B10" s="69" t="s">
        <v>232</v>
      </c>
      <c r="C10" s="50" t="s">
        <v>110</v>
      </c>
      <c r="D10" s="25"/>
      <c r="E10" s="23"/>
      <c r="F10" s="23"/>
      <c r="G10" s="23"/>
    </row>
    <row r="11" spans="1:7">
      <c r="A11" s="22"/>
      <c r="B11" s="68" t="s">
        <v>233</v>
      </c>
      <c r="C11" s="50" t="s">
        <v>110</v>
      </c>
      <c r="D11" s="25"/>
      <c r="E11" s="23"/>
      <c r="F11" s="23"/>
      <c r="G11" s="23"/>
    </row>
    <row r="12" spans="1:7">
      <c r="A12" s="53"/>
      <c r="B12" s="146" t="s">
        <v>46</v>
      </c>
      <c r="C12" s="146"/>
      <c r="D12" s="146"/>
      <c r="E12" s="146"/>
      <c r="F12" s="146"/>
      <c r="G12" s="146"/>
    </row>
    <row r="13" spans="1:7">
      <c r="A13" s="22"/>
      <c r="B13" s="23" t="s">
        <v>279</v>
      </c>
      <c r="C13" s="50" t="s">
        <v>110</v>
      </c>
      <c r="D13" s="23"/>
      <c r="E13" s="23"/>
      <c r="F13" s="23"/>
      <c r="G13" s="23"/>
    </row>
    <row r="14" spans="1:7">
      <c r="A14" s="22"/>
      <c r="B14" s="23" t="s">
        <v>280</v>
      </c>
      <c r="C14" s="50" t="s">
        <v>110</v>
      </c>
      <c r="D14" s="23"/>
      <c r="E14" s="23"/>
      <c r="F14" s="23"/>
      <c r="G14" s="23"/>
    </row>
    <row r="15" spans="1:7">
      <c r="A15" s="22"/>
      <c r="B15" s="23" t="s">
        <v>281</v>
      </c>
      <c r="C15" s="50" t="s">
        <v>110</v>
      </c>
      <c r="D15" s="23"/>
      <c r="E15" s="23"/>
      <c r="F15" s="23"/>
      <c r="G15" s="23"/>
    </row>
    <row r="16" spans="1:7">
      <c r="A16" s="22"/>
      <c r="B16" s="23" t="s">
        <v>282</v>
      </c>
      <c r="C16" s="50" t="s">
        <v>110</v>
      </c>
      <c r="D16" s="23"/>
      <c r="E16" s="23"/>
      <c r="F16" s="23"/>
      <c r="G16" s="23"/>
    </row>
    <row r="17" spans="1:7" ht="21">
      <c r="A17" s="22"/>
      <c r="B17" s="23" t="s">
        <v>283</v>
      </c>
      <c r="C17" s="50" t="s">
        <v>110</v>
      </c>
      <c r="D17" s="23"/>
      <c r="E17" s="23"/>
      <c r="F17" s="23"/>
      <c r="G17" s="23"/>
    </row>
    <row r="18" spans="1:7">
      <c r="A18" s="53"/>
      <c r="B18" s="146" t="s">
        <v>284</v>
      </c>
      <c r="C18" s="146"/>
      <c r="D18" s="146"/>
      <c r="E18" s="146"/>
      <c r="F18" s="146"/>
      <c r="G18" s="146"/>
    </row>
    <row r="19" spans="1:7">
      <c r="A19" s="22"/>
      <c r="B19" s="27" t="s">
        <v>240</v>
      </c>
      <c r="C19" s="50" t="s">
        <v>110</v>
      </c>
      <c r="D19" s="25"/>
      <c r="E19" s="23"/>
      <c r="F19" s="23"/>
      <c r="G19" s="23"/>
    </row>
    <row r="20" spans="1:7" ht="21">
      <c r="A20" s="22"/>
      <c r="B20" s="23" t="s">
        <v>236</v>
      </c>
      <c r="C20" s="50" t="s">
        <v>110</v>
      </c>
      <c r="D20" s="25"/>
      <c r="E20" s="23"/>
      <c r="F20" s="23"/>
      <c r="G20" s="23"/>
    </row>
    <row r="21" spans="1:7">
      <c r="A21" s="22"/>
      <c r="B21" s="27" t="s">
        <v>241</v>
      </c>
      <c r="C21" s="50" t="s">
        <v>110</v>
      </c>
      <c r="D21" s="25"/>
      <c r="E21" s="23"/>
      <c r="F21" s="23"/>
      <c r="G21" s="23"/>
    </row>
    <row r="22" spans="1:7" ht="21">
      <c r="A22" s="22"/>
      <c r="B22" s="27" t="s">
        <v>242</v>
      </c>
      <c r="C22" s="50" t="s">
        <v>110</v>
      </c>
      <c r="D22" s="25"/>
      <c r="E22" s="23"/>
      <c r="F22" s="23"/>
      <c r="G22" s="23"/>
    </row>
    <row r="23" spans="1:7">
      <c r="A23" s="22"/>
      <c r="B23" s="27" t="s">
        <v>243</v>
      </c>
      <c r="C23" s="50" t="s">
        <v>110</v>
      </c>
      <c r="D23" s="25"/>
      <c r="E23" s="23"/>
      <c r="F23" s="23"/>
      <c r="G23" s="23"/>
    </row>
    <row r="24" spans="1:7">
      <c r="A24" s="53"/>
      <c r="B24" s="146" t="s">
        <v>244</v>
      </c>
      <c r="C24" s="146"/>
      <c r="D24" s="146"/>
      <c r="E24" s="146"/>
      <c r="F24" s="146"/>
      <c r="G24" s="146"/>
    </row>
    <row r="25" spans="1:7">
      <c r="A25" s="22"/>
      <c r="B25" s="26" t="s">
        <v>245</v>
      </c>
      <c r="C25" s="50" t="s">
        <v>110</v>
      </c>
      <c r="D25" s="25"/>
      <c r="E25" s="23"/>
      <c r="F25" s="23"/>
      <c r="G25" s="23"/>
    </row>
    <row r="26" spans="1:7">
      <c r="A26" s="22"/>
      <c r="B26" s="27" t="s">
        <v>246</v>
      </c>
      <c r="C26" s="50" t="s">
        <v>110</v>
      </c>
      <c r="D26" s="25"/>
      <c r="E26" s="23"/>
      <c r="F26" s="23"/>
      <c r="G26" s="23"/>
    </row>
    <row r="27" spans="1:7" ht="21">
      <c r="A27" s="22" t="s">
        <v>247</v>
      </c>
      <c r="B27" s="27" t="s">
        <v>248</v>
      </c>
      <c r="C27" s="50" t="s">
        <v>110</v>
      </c>
      <c r="D27" s="25"/>
      <c r="E27" s="23"/>
      <c r="F27" s="23"/>
      <c r="G27" s="23"/>
    </row>
    <row r="28" spans="1:7" ht="21">
      <c r="A28" s="22"/>
      <c r="B28" s="27" t="s">
        <v>249</v>
      </c>
      <c r="C28" s="50" t="s">
        <v>110</v>
      </c>
      <c r="D28" s="25"/>
      <c r="E28" s="23"/>
      <c r="F28" s="23"/>
      <c r="G28" s="23"/>
    </row>
    <row r="29" spans="1:7">
      <c r="A29" s="52"/>
      <c r="B29" s="146" t="s">
        <v>250</v>
      </c>
      <c r="C29" s="146"/>
      <c r="D29" s="146"/>
      <c r="E29" s="146"/>
      <c r="F29" s="146"/>
      <c r="G29" s="146"/>
    </row>
    <row r="30" spans="1:7">
      <c r="A30" s="22"/>
      <c r="B30" s="23" t="s">
        <v>251</v>
      </c>
      <c r="C30" s="50" t="s">
        <v>110</v>
      </c>
      <c r="D30" s="25"/>
      <c r="E30" s="23"/>
      <c r="F30" s="23"/>
      <c r="G30" s="23"/>
    </row>
    <row r="31" spans="1:7" ht="21">
      <c r="A31" s="22"/>
      <c r="B31" s="23" t="s">
        <v>252</v>
      </c>
      <c r="C31" s="50" t="s">
        <v>110</v>
      </c>
      <c r="D31" s="25"/>
      <c r="E31" s="23"/>
      <c r="F31" s="23"/>
      <c r="G31" s="23"/>
    </row>
    <row r="32" spans="1:7">
      <c r="A32" s="53"/>
      <c r="B32" s="146" t="s">
        <v>253</v>
      </c>
      <c r="C32" s="146"/>
      <c r="D32" s="146"/>
      <c r="E32" s="146"/>
      <c r="F32" s="146"/>
      <c r="G32" s="146"/>
    </row>
    <row r="33" spans="1:7" ht="21">
      <c r="A33" s="22"/>
      <c r="B33" s="23" t="s">
        <v>254</v>
      </c>
      <c r="C33" s="50" t="s">
        <v>110</v>
      </c>
      <c r="D33" s="25"/>
      <c r="E33" s="23"/>
      <c r="F33" s="23"/>
      <c r="G33" s="23"/>
    </row>
    <row r="34" spans="1:7">
      <c r="A34" s="22"/>
      <c r="B34" s="23" t="s">
        <v>255</v>
      </c>
      <c r="C34" s="50" t="s">
        <v>110</v>
      </c>
      <c r="D34" s="25"/>
      <c r="E34" s="23"/>
      <c r="F34" s="23"/>
      <c r="G34" s="23"/>
    </row>
    <row r="35" spans="1:7">
      <c r="A35" s="22"/>
      <c r="B35" s="23" t="s">
        <v>256</v>
      </c>
      <c r="C35" s="50" t="s">
        <v>110</v>
      </c>
      <c r="D35" s="25"/>
      <c r="E35" s="23"/>
      <c r="F35" s="23"/>
      <c r="G35" s="23"/>
    </row>
    <row r="36" spans="1:7">
      <c r="A36" s="22"/>
      <c r="B36" s="23" t="s">
        <v>257</v>
      </c>
      <c r="C36" s="50" t="s">
        <v>110</v>
      </c>
      <c r="D36" s="25"/>
      <c r="E36" s="23"/>
      <c r="F36" s="23"/>
      <c r="G36" s="23"/>
    </row>
    <row r="37" spans="1:7">
      <c r="A37" s="53"/>
      <c r="B37" s="146" t="s">
        <v>285</v>
      </c>
      <c r="C37" s="146"/>
      <c r="D37" s="146"/>
      <c r="E37" s="146"/>
      <c r="F37" s="146"/>
      <c r="G37" s="146"/>
    </row>
    <row r="38" spans="1:7" ht="21">
      <c r="A38" s="22"/>
      <c r="B38" s="23" t="s">
        <v>286</v>
      </c>
      <c r="C38" s="50" t="s">
        <v>110</v>
      </c>
      <c r="D38" s="25"/>
      <c r="E38" s="23"/>
      <c r="F38" s="23"/>
      <c r="G38" s="23"/>
    </row>
    <row r="39" spans="1:7">
      <c r="A39" s="22"/>
      <c r="B39" s="47" t="s">
        <v>287</v>
      </c>
      <c r="C39" s="50" t="s">
        <v>110</v>
      </c>
      <c r="D39" s="25"/>
      <c r="E39" s="23"/>
      <c r="F39" s="23"/>
      <c r="G39" s="23"/>
    </row>
    <row r="40" spans="1:7" ht="21.95">
      <c r="A40" s="22"/>
      <c r="B40" s="48" t="s">
        <v>288</v>
      </c>
      <c r="C40" s="50" t="s">
        <v>110</v>
      </c>
      <c r="D40" s="25"/>
      <c r="E40" s="23"/>
      <c r="F40" s="23"/>
      <c r="G40" s="23"/>
    </row>
    <row r="41" spans="1:7">
      <c r="A41" s="21">
        <v>5.3</v>
      </c>
      <c r="B41" s="142" t="s">
        <v>265</v>
      </c>
      <c r="C41" s="142"/>
      <c r="D41" s="142"/>
      <c r="E41" s="142"/>
      <c r="F41" s="142"/>
      <c r="G41" s="142"/>
    </row>
    <row r="42" spans="1:7">
      <c r="A42" s="22"/>
      <c r="B42" s="23" t="s">
        <v>266</v>
      </c>
      <c r="C42" s="50" t="s">
        <v>110</v>
      </c>
      <c r="D42" s="23"/>
      <c r="E42" s="23"/>
      <c r="F42" s="23"/>
      <c r="G42" s="23"/>
    </row>
    <row r="43" spans="1:7">
      <c r="A43" s="22"/>
      <c r="B43" s="23" t="s">
        <v>267</v>
      </c>
      <c r="C43" s="50" t="s">
        <v>110</v>
      </c>
      <c r="D43" s="23"/>
      <c r="E43" s="23"/>
      <c r="F43" s="23"/>
      <c r="G43" s="23"/>
    </row>
    <row r="44" spans="1:7">
      <c r="A44" s="22"/>
      <c r="B44" s="23" t="s">
        <v>268</v>
      </c>
      <c r="C44" s="50" t="s">
        <v>110</v>
      </c>
      <c r="D44" s="23"/>
      <c r="E44" s="23"/>
      <c r="F44" s="23"/>
      <c r="G44" s="23"/>
    </row>
    <row r="45" spans="1:7">
      <c r="A45" s="21">
        <v>5.4</v>
      </c>
      <c r="B45" s="142" t="s">
        <v>269</v>
      </c>
      <c r="C45" s="142"/>
      <c r="D45" s="142"/>
      <c r="E45" s="142"/>
      <c r="F45" s="142"/>
      <c r="G45" s="142"/>
    </row>
    <row r="46" spans="1:7">
      <c r="A46" s="22"/>
      <c r="B46" s="23" t="s">
        <v>270</v>
      </c>
      <c r="C46" s="50" t="s">
        <v>110</v>
      </c>
      <c r="D46" s="25"/>
      <c r="E46" s="23"/>
      <c r="F46" s="23"/>
      <c r="G46" s="23"/>
    </row>
    <row r="47" spans="1:7">
      <c r="A47" s="22"/>
      <c r="B47" s="23" t="s">
        <v>271</v>
      </c>
      <c r="C47" s="50" t="s">
        <v>110</v>
      </c>
      <c r="D47" s="25"/>
      <c r="E47" s="23"/>
      <c r="F47" s="23"/>
      <c r="G47" s="23"/>
    </row>
    <row r="48" spans="1:7">
      <c r="A48" s="22"/>
      <c r="B48" s="23" t="s">
        <v>272</v>
      </c>
      <c r="C48" s="50" t="s">
        <v>110</v>
      </c>
      <c r="D48" s="25"/>
      <c r="E48" s="23"/>
      <c r="F48" s="23"/>
      <c r="G48" s="23"/>
    </row>
    <row r="49" spans="1:7">
      <c r="A49" s="21">
        <v>5.5</v>
      </c>
      <c r="B49" s="142" t="s">
        <v>273</v>
      </c>
      <c r="C49" s="142"/>
      <c r="D49" s="142"/>
      <c r="E49" s="142"/>
      <c r="F49" s="142"/>
      <c r="G49" s="142"/>
    </row>
    <row r="50" spans="1:7">
      <c r="A50" s="22"/>
      <c r="B50" s="23" t="s">
        <v>274</v>
      </c>
      <c r="C50" s="50" t="s">
        <v>110</v>
      </c>
      <c r="D50" s="25"/>
      <c r="E50" s="23"/>
      <c r="F50" s="23"/>
      <c r="G50" s="23"/>
    </row>
    <row r="51" spans="1:7">
      <c r="A51" s="22"/>
      <c r="B51" s="23" t="s">
        <v>275</v>
      </c>
      <c r="C51" s="50" t="s">
        <v>110</v>
      </c>
      <c r="D51" s="25"/>
      <c r="E51" s="23"/>
      <c r="F51" s="23"/>
      <c r="G51" s="23"/>
    </row>
    <row r="52" spans="1:7">
      <c r="A52" s="22"/>
      <c r="B52" s="23" t="s">
        <v>276</v>
      </c>
      <c r="C52" s="50" t="s">
        <v>110</v>
      </c>
      <c r="D52" s="25"/>
      <c r="E52" s="23"/>
      <c r="F52" s="23"/>
      <c r="G52" s="23"/>
    </row>
  </sheetData>
  <mergeCells count="12">
    <mergeCell ref="B45:G45"/>
    <mergeCell ref="B49:G49"/>
    <mergeCell ref="B32:G32"/>
    <mergeCell ref="B37:G37"/>
    <mergeCell ref="A1:B1"/>
    <mergeCell ref="B3:G3"/>
    <mergeCell ref="B41:G41"/>
    <mergeCell ref="B4:G4"/>
    <mergeCell ref="B12:G12"/>
    <mergeCell ref="B18:G18"/>
    <mergeCell ref="B24:G24"/>
    <mergeCell ref="B29:G29"/>
  </mergeCells>
  <conditionalFormatting sqref="C5 D10:D11 D38:D40">
    <cfRule type="expression" dxfId="406" priority="205">
      <formula>IF(C5="Partial",1,0)</formula>
    </cfRule>
    <cfRule type="expression" dxfId="405" priority="206">
      <formula>IF(C5="No",1,0)</formula>
    </cfRule>
    <cfRule type="expression" dxfId="404" priority="207">
      <formula>IF(C5="Not Assessed",1,0)</formula>
    </cfRule>
    <cfRule type="expression" dxfId="403" priority="208">
      <formula>IF(C5="Yes",1,0)</formula>
    </cfRule>
  </conditionalFormatting>
  <conditionalFormatting sqref="D50:D52 D46:D48">
    <cfRule type="expression" dxfId="402" priority="221">
      <formula>IF(D46="Partial",1,0)</formula>
    </cfRule>
    <cfRule type="expression" dxfId="401" priority="222">
      <formula>IF(D46="No",1,0)</formula>
    </cfRule>
    <cfRule type="expression" dxfId="400" priority="223">
      <formula>IF(D46="Not Assessed",1,0)</formula>
    </cfRule>
    <cfRule type="expression" dxfId="399" priority="224">
      <formula>IF(D46="Yes",1,0)</formula>
    </cfRule>
  </conditionalFormatting>
  <conditionalFormatting sqref="D19:D23">
    <cfRule type="expression" dxfId="398" priority="193">
      <formula>IF(D19="Partial",1,0)</formula>
    </cfRule>
    <cfRule type="expression" dxfId="397" priority="194">
      <formula>IF(D19="No",1,0)</formula>
    </cfRule>
    <cfRule type="expression" dxfId="396" priority="195">
      <formula>IF(D19="Not Assessed",1,0)</formula>
    </cfRule>
    <cfRule type="expression" dxfId="395" priority="196">
      <formula>IF(D19="Yes",1,0)</formula>
    </cfRule>
  </conditionalFormatting>
  <conditionalFormatting sqref="D25:D28">
    <cfRule type="expression" dxfId="394" priority="189">
      <formula>IF(D25="Partial",1,0)</formula>
    </cfRule>
    <cfRule type="expression" dxfId="393" priority="190">
      <formula>IF(D25="No",1,0)</formula>
    </cfRule>
    <cfRule type="expression" dxfId="392" priority="191">
      <formula>IF(D25="Not Assessed",1,0)</formula>
    </cfRule>
    <cfRule type="expression" dxfId="391" priority="192">
      <formula>IF(D25="Yes",1,0)</formula>
    </cfRule>
  </conditionalFormatting>
  <conditionalFormatting sqref="D30:D31">
    <cfRule type="expression" dxfId="390" priority="197">
      <formula>IF(D30="Partial",1,0)</formula>
    </cfRule>
    <cfRule type="expression" dxfId="389" priority="198">
      <formula>IF(D30="No",1,0)</formula>
    </cfRule>
    <cfRule type="expression" dxfId="388" priority="199">
      <formula>IF(D30="Not Assessed",1,0)</formula>
    </cfRule>
    <cfRule type="expression" dxfId="387" priority="200">
      <formula>IF(D30="Yes",1,0)</formula>
    </cfRule>
  </conditionalFormatting>
  <conditionalFormatting sqref="D33:D36">
    <cfRule type="expression" dxfId="386" priority="201">
      <formula>IF(D33="Partial",1,0)</formula>
    </cfRule>
    <cfRule type="expression" dxfId="385" priority="202">
      <formula>IF(D33="No",1,0)</formula>
    </cfRule>
    <cfRule type="expression" dxfId="384" priority="203">
      <formula>IF(D33="Not Assessed",1,0)</formula>
    </cfRule>
    <cfRule type="expression" dxfId="383" priority="204">
      <formula>IF(D33="Yes",1,0)</formula>
    </cfRule>
  </conditionalFormatting>
  <conditionalFormatting sqref="C17">
    <cfRule type="expression" dxfId="382" priority="181">
      <formula>IF(C17="Partial",1,0)</formula>
    </cfRule>
    <cfRule type="expression" dxfId="381" priority="182">
      <formula>IF(C17="No",1,0)</formula>
    </cfRule>
    <cfRule type="expression" dxfId="380" priority="183">
      <formula>IF(C17="Not Assessed",1,0)</formula>
    </cfRule>
    <cfRule type="expression" dxfId="379" priority="184">
      <formula>IF(C17="Yes",1,0)</formula>
    </cfRule>
  </conditionalFormatting>
  <conditionalFormatting sqref="C19">
    <cfRule type="expression" dxfId="378" priority="177">
      <formula>IF(C19="Partial",1,0)</formula>
    </cfRule>
    <cfRule type="expression" dxfId="377" priority="178">
      <formula>IF(C19="No",1,0)</formula>
    </cfRule>
    <cfRule type="expression" dxfId="376" priority="179">
      <formula>IF(C19="Not Assessed",1,0)</formula>
    </cfRule>
    <cfRule type="expression" dxfId="375" priority="180">
      <formula>IF(C19="Yes",1,0)</formula>
    </cfRule>
  </conditionalFormatting>
  <conditionalFormatting sqref="C48">
    <cfRule type="expression" dxfId="374" priority="153">
      <formula>IF(C48="Partial",1,0)</formula>
    </cfRule>
    <cfRule type="expression" dxfId="373" priority="154">
      <formula>IF(C48="No",1,0)</formula>
    </cfRule>
    <cfRule type="expression" dxfId="372" priority="155">
      <formula>IF(C48="Not Assessed",1,0)</formula>
    </cfRule>
    <cfRule type="expression" dxfId="371" priority="156">
      <formula>IF(C48="Yes",1,0)</formula>
    </cfRule>
  </conditionalFormatting>
  <conditionalFormatting sqref="C52">
    <cfRule type="expression" dxfId="370" priority="149">
      <formula>IF(C52="Partial",1,0)</formula>
    </cfRule>
    <cfRule type="expression" dxfId="369" priority="150">
      <formula>IF(C52="No",1,0)</formula>
    </cfRule>
    <cfRule type="expression" dxfId="368" priority="151">
      <formula>IF(C52="Not Assessed",1,0)</formula>
    </cfRule>
    <cfRule type="expression" dxfId="367" priority="152">
      <formula>IF(C52="Yes",1,0)</formula>
    </cfRule>
  </conditionalFormatting>
  <conditionalFormatting sqref="C6:C11">
    <cfRule type="expression" dxfId="366" priority="113">
      <formula>IF(C6="Partial",1,0)</formula>
    </cfRule>
    <cfRule type="expression" dxfId="365" priority="114">
      <formula>IF(C6="No",1,0)</formula>
    </cfRule>
    <cfRule type="expression" dxfId="364" priority="115">
      <formula>IF(C6="Not Assessed",1,0)</formula>
    </cfRule>
    <cfRule type="expression" dxfId="363" priority="116">
      <formula>IF(C6="Yes",1,0)</formula>
    </cfRule>
  </conditionalFormatting>
  <conditionalFormatting sqref="C13">
    <cfRule type="expression" dxfId="362" priority="109">
      <formula>IF(C13="Partial",1,0)</formula>
    </cfRule>
    <cfRule type="expression" dxfId="361" priority="110">
      <formula>IF(C13="No",1,0)</formula>
    </cfRule>
    <cfRule type="expression" dxfId="360" priority="111">
      <formula>IF(C13="Not Assessed",1,0)</formula>
    </cfRule>
    <cfRule type="expression" dxfId="359" priority="112">
      <formula>IF(C13="Yes",1,0)</formula>
    </cfRule>
  </conditionalFormatting>
  <conditionalFormatting sqref="C30:C31">
    <cfRule type="expression" dxfId="358" priority="101">
      <formula>IF(C30="Partial",1,0)</formula>
    </cfRule>
    <cfRule type="expression" dxfId="357" priority="102">
      <formula>IF(C30="No",1,0)</formula>
    </cfRule>
    <cfRule type="expression" dxfId="356" priority="103">
      <formula>IF(C30="Not Assessed",1,0)</formula>
    </cfRule>
    <cfRule type="expression" dxfId="355" priority="104">
      <formula>IF(C30="Yes",1,0)</formula>
    </cfRule>
  </conditionalFormatting>
  <conditionalFormatting sqref="C25">
    <cfRule type="expression" dxfId="354" priority="97">
      <formula>IF(C25="Partial",1,0)</formula>
    </cfRule>
    <cfRule type="expression" dxfId="353" priority="98">
      <formula>IF(C25="No",1,0)</formula>
    </cfRule>
    <cfRule type="expression" dxfId="352" priority="99">
      <formula>IF(C25="Not Assessed",1,0)</formula>
    </cfRule>
    <cfRule type="expression" dxfId="351" priority="100">
      <formula>IF(C25="Yes",1,0)</formula>
    </cfRule>
  </conditionalFormatting>
  <conditionalFormatting sqref="C42">
    <cfRule type="expression" dxfId="350" priority="81">
      <formula>IF(C42="Partial",1,0)</formula>
    </cfRule>
    <cfRule type="expression" dxfId="349" priority="82">
      <formula>IF(C42="No",1,0)</formula>
    </cfRule>
    <cfRule type="expression" dxfId="348" priority="83">
      <formula>IF(C42="Not Assessed",1,0)</formula>
    </cfRule>
    <cfRule type="expression" dxfId="347" priority="84">
      <formula>IF(C42="Yes",1,0)</formula>
    </cfRule>
  </conditionalFormatting>
  <conditionalFormatting sqref="C46">
    <cfRule type="expression" dxfId="346" priority="73">
      <formula>IF(C46="Partial",1,0)</formula>
    </cfRule>
    <cfRule type="expression" dxfId="345" priority="74">
      <formula>IF(C46="No",1,0)</formula>
    </cfRule>
    <cfRule type="expression" dxfId="344" priority="75">
      <formula>IF(C46="Not Assessed",1,0)</formula>
    </cfRule>
    <cfRule type="expression" dxfId="343" priority="76">
      <formula>IF(C46="Yes",1,0)</formula>
    </cfRule>
  </conditionalFormatting>
  <conditionalFormatting sqref="C50">
    <cfRule type="expression" dxfId="342" priority="69">
      <formula>IF(C50="Partial",1,0)</formula>
    </cfRule>
    <cfRule type="expression" dxfId="341" priority="70">
      <formula>IF(C50="No",1,0)</formula>
    </cfRule>
    <cfRule type="expression" dxfId="340" priority="71">
      <formula>IF(C50="Not Assessed",1,0)</formula>
    </cfRule>
    <cfRule type="expression" dxfId="339" priority="72">
      <formula>IF(C50="Yes",1,0)</formula>
    </cfRule>
  </conditionalFormatting>
  <conditionalFormatting sqref="C23">
    <cfRule type="expression" dxfId="338" priority="61">
      <formula>IF(C23="Partial",1,0)</formula>
    </cfRule>
    <cfRule type="expression" dxfId="337" priority="62">
      <formula>IF(C23="No",1,0)</formula>
    </cfRule>
    <cfRule type="expression" dxfId="336" priority="63">
      <formula>IF(C23="Not Assessed",1,0)</formula>
    </cfRule>
    <cfRule type="expression" dxfId="335" priority="64">
      <formula>IF(C23="Yes",1,0)</formula>
    </cfRule>
  </conditionalFormatting>
  <conditionalFormatting sqref="C14:C16">
    <cfRule type="expression" dxfId="334" priority="57">
      <formula>IF(C14="Partial",1,0)</formula>
    </cfRule>
    <cfRule type="expression" dxfId="333" priority="58">
      <formula>IF(C14="No",1,0)</formula>
    </cfRule>
    <cfRule type="expression" dxfId="332" priority="59">
      <formula>IF(C14="Not Assessed",1,0)</formula>
    </cfRule>
    <cfRule type="expression" dxfId="331" priority="60">
      <formula>IF(C14="Yes",1,0)</formula>
    </cfRule>
  </conditionalFormatting>
  <conditionalFormatting sqref="C21">
    <cfRule type="expression" dxfId="330" priority="53">
      <formula>IF(C21="Partial",1,0)</formula>
    </cfRule>
    <cfRule type="expression" dxfId="329" priority="54">
      <formula>IF(C21="No",1,0)</formula>
    </cfRule>
    <cfRule type="expression" dxfId="328" priority="55">
      <formula>IF(C21="Not Assessed",1,0)</formula>
    </cfRule>
    <cfRule type="expression" dxfId="327" priority="56">
      <formula>IF(C21="Yes",1,0)</formula>
    </cfRule>
  </conditionalFormatting>
  <conditionalFormatting sqref="C26:C27">
    <cfRule type="expression" dxfId="326" priority="49">
      <formula>IF(C26="Partial",1,0)</formula>
    </cfRule>
    <cfRule type="expression" dxfId="325" priority="50">
      <formula>IF(C26="No",1,0)</formula>
    </cfRule>
    <cfRule type="expression" dxfId="324" priority="51">
      <formula>IF(C26="Not Assessed",1,0)</formula>
    </cfRule>
    <cfRule type="expression" dxfId="323" priority="52">
      <formula>IF(C26="Yes",1,0)</formula>
    </cfRule>
  </conditionalFormatting>
  <conditionalFormatting sqref="C34:C36">
    <cfRule type="expression" dxfId="322" priority="45">
      <formula>IF(C34="Partial",1,0)</formula>
    </cfRule>
    <cfRule type="expression" dxfId="321" priority="46">
      <formula>IF(C34="No",1,0)</formula>
    </cfRule>
    <cfRule type="expression" dxfId="320" priority="47">
      <formula>IF(C34="Not Assessed",1,0)</formula>
    </cfRule>
    <cfRule type="expression" dxfId="319" priority="48">
      <formula>IF(C34="Yes",1,0)</formula>
    </cfRule>
  </conditionalFormatting>
  <conditionalFormatting sqref="C44">
    <cfRule type="expression" dxfId="318" priority="41">
      <formula>IF(C44="Partial",1,0)</formula>
    </cfRule>
    <cfRule type="expression" dxfId="317" priority="42">
      <formula>IF(C44="No",1,0)</formula>
    </cfRule>
    <cfRule type="expression" dxfId="316" priority="43">
      <formula>IF(C44="Not Assessed",1,0)</formula>
    </cfRule>
    <cfRule type="expression" dxfId="315" priority="44">
      <formula>IF(C44="Yes",1,0)</formula>
    </cfRule>
  </conditionalFormatting>
  <conditionalFormatting sqref="C47">
    <cfRule type="expression" dxfId="314" priority="37">
      <formula>IF(C47="Partial",1,0)</formula>
    </cfRule>
    <cfRule type="expression" dxfId="313" priority="38">
      <formula>IF(C47="No",1,0)</formula>
    </cfRule>
    <cfRule type="expression" dxfId="312" priority="39">
      <formula>IF(C47="Not Assessed",1,0)</formula>
    </cfRule>
    <cfRule type="expression" dxfId="311" priority="40">
      <formula>IF(C47="Yes",1,0)</formula>
    </cfRule>
  </conditionalFormatting>
  <conditionalFormatting sqref="C51">
    <cfRule type="expression" dxfId="310" priority="33">
      <formula>IF(C51="Partial",1,0)</formula>
    </cfRule>
    <cfRule type="expression" dxfId="309" priority="34">
      <formula>IF(C51="No",1,0)</formula>
    </cfRule>
    <cfRule type="expression" dxfId="308" priority="35">
      <formula>IF(C51="Not Assessed",1,0)</formula>
    </cfRule>
    <cfRule type="expression" dxfId="307" priority="36">
      <formula>IF(C51="Yes",1,0)</formula>
    </cfRule>
  </conditionalFormatting>
  <conditionalFormatting sqref="C39">
    <cfRule type="expression" dxfId="306" priority="29">
      <formula>IF(C39="Partial",1,0)</formula>
    </cfRule>
    <cfRule type="expression" dxfId="305" priority="30">
      <formula>IF(C39="No",1,0)</formula>
    </cfRule>
    <cfRule type="expression" dxfId="304" priority="31">
      <formula>IF(C39="Not Assessed",1,0)</formula>
    </cfRule>
    <cfRule type="expression" dxfId="303" priority="32">
      <formula>IF(C39="Yes",1,0)</formula>
    </cfRule>
  </conditionalFormatting>
  <conditionalFormatting sqref="C22">
    <cfRule type="expression" dxfId="302" priority="25">
      <formula>IF(C22="Partial",1,0)</formula>
    </cfRule>
    <cfRule type="expression" dxfId="301" priority="26">
      <formula>IF(C22="No",1,0)</formula>
    </cfRule>
    <cfRule type="expression" dxfId="300" priority="27">
      <formula>IF(C22="Not Assessed",1,0)</formula>
    </cfRule>
    <cfRule type="expression" dxfId="299" priority="28">
      <formula>IF(C22="Yes",1,0)</formula>
    </cfRule>
  </conditionalFormatting>
  <conditionalFormatting sqref="C20">
    <cfRule type="expression" dxfId="298" priority="21">
      <formula>IF(C20="Partial",1,0)</formula>
    </cfRule>
    <cfRule type="expression" dxfId="297" priority="22">
      <formula>IF(C20="No",1,0)</formula>
    </cfRule>
    <cfRule type="expression" dxfId="296" priority="23">
      <formula>IF(C20="Not Assessed",1,0)</formula>
    </cfRule>
    <cfRule type="expression" dxfId="295" priority="24">
      <formula>IF(C20="Yes",1,0)</formula>
    </cfRule>
  </conditionalFormatting>
  <conditionalFormatting sqref="C28">
    <cfRule type="expression" dxfId="294" priority="17">
      <formula>IF(C28="Partial",1,0)</formula>
    </cfRule>
    <cfRule type="expression" dxfId="293" priority="18">
      <formula>IF(C28="No",1,0)</formula>
    </cfRule>
    <cfRule type="expression" dxfId="292" priority="19">
      <formula>IF(C28="Not Assessed",1,0)</formula>
    </cfRule>
    <cfRule type="expression" dxfId="291" priority="20">
      <formula>IF(C28="Yes",1,0)</formula>
    </cfRule>
  </conditionalFormatting>
  <conditionalFormatting sqref="C33">
    <cfRule type="expression" dxfId="290" priority="13">
      <formula>IF(C33="Partial",1,0)</formula>
    </cfRule>
    <cfRule type="expression" dxfId="289" priority="14">
      <formula>IF(C33="No",1,0)</formula>
    </cfRule>
    <cfRule type="expression" dxfId="288" priority="15">
      <formula>IF(C33="Not Assessed",1,0)</formula>
    </cfRule>
    <cfRule type="expression" dxfId="287" priority="16">
      <formula>IF(C33="Yes",1,0)</formula>
    </cfRule>
  </conditionalFormatting>
  <conditionalFormatting sqref="C38">
    <cfRule type="expression" dxfId="286" priority="9">
      <formula>IF(C38="Partial",1,0)</formula>
    </cfRule>
    <cfRule type="expression" dxfId="285" priority="10">
      <formula>IF(C38="No",1,0)</formula>
    </cfRule>
    <cfRule type="expression" dxfId="284" priority="11">
      <formula>IF(C38="Not Assessed",1,0)</formula>
    </cfRule>
    <cfRule type="expression" dxfId="283" priority="12">
      <formula>IF(C38="Yes",1,0)</formula>
    </cfRule>
  </conditionalFormatting>
  <conditionalFormatting sqref="C40">
    <cfRule type="expression" dxfId="282" priority="5">
      <formula>IF(C40="Partial",1,0)</formula>
    </cfRule>
    <cfRule type="expression" dxfId="281" priority="6">
      <formula>IF(C40="No",1,0)</formula>
    </cfRule>
    <cfRule type="expression" dxfId="280" priority="7">
      <formula>IF(C40="Not Assessed",1,0)</formula>
    </cfRule>
    <cfRule type="expression" dxfId="279" priority="8">
      <formula>IF(C40="Yes",1,0)</formula>
    </cfRule>
  </conditionalFormatting>
  <conditionalFormatting sqref="C43">
    <cfRule type="expression" dxfId="278" priority="1">
      <formula>IF(C43="Partial",1,0)</formula>
    </cfRule>
    <cfRule type="expression" dxfId="277" priority="2">
      <formula>IF(C43="No",1,0)</formula>
    </cfRule>
    <cfRule type="expression" dxfId="276" priority="3">
      <formula>IF(C43="Not Assessed",1,0)</formula>
    </cfRule>
    <cfRule type="expression" dxfId="275" priority="4">
      <formula>IF(C43="Yes",1,0)</formula>
    </cfRule>
  </conditionalFormatting>
  <dataValidations count="1">
    <dataValidation type="list" showInputMessage="1" showErrorMessage="1" sqref="C50:C52 C19:C23 C38:C40 C5:C11 C25:C28 C33:C36 C13:C17 C46:C48 C30:C31 C42:C44" xr:uid="{674F0D92-0146-4188-969C-538A9F5C7DF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CD787-4AF0-45FA-925A-0322DC32C633}">
  <sheetPr codeName="Sheet9">
    <tabColor rgb="FF00B0F0"/>
    <pageSetUpPr fitToPage="1"/>
  </sheetPr>
  <dimension ref="A1:G71"/>
  <sheetViews>
    <sheetView zoomScaleNormal="100" workbookViewId="0">
      <pane ySplit="2" topLeftCell="A3" activePane="bottomLeft" state="frozen"/>
      <selection pane="bottomLeft" activeCell="B22" sqref="B22"/>
    </sheetView>
  </sheetViews>
  <sheetFormatPr defaultColWidth="9.140625" defaultRowHeight="14.45"/>
  <cols>
    <col min="1" max="1" width="7.140625" style="1" customWidth="1"/>
    <col min="2" max="2" width="61.85546875" style="1"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39" t="s">
        <v>289</v>
      </c>
      <c r="B1" s="140"/>
      <c r="C1" s="17"/>
      <c r="D1" s="17"/>
      <c r="E1" s="16"/>
      <c r="F1" s="16"/>
      <c r="G1" s="18"/>
    </row>
    <row r="2" spans="1:7">
      <c r="A2" s="19" t="s">
        <v>99</v>
      </c>
      <c r="B2" s="20" t="s">
        <v>100</v>
      </c>
      <c r="C2" s="19" t="s">
        <v>101</v>
      </c>
      <c r="D2" s="19" t="s">
        <v>102</v>
      </c>
      <c r="E2" s="19" t="s">
        <v>103</v>
      </c>
      <c r="F2" s="19" t="s">
        <v>104</v>
      </c>
      <c r="G2" s="19" t="s">
        <v>105</v>
      </c>
    </row>
    <row r="3" spans="1:7">
      <c r="A3" s="21">
        <v>6.2</v>
      </c>
      <c r="B3" s="142" t="s">
        <v>290</v>
      </c>
      <c r="C3" s="142"/>
      <c r="D3" s="142"/>
      <c r="E3" s="142"/>
      <c r="F3" s="142"/>
      <c r="G3" s="142"/>
    </row>
    <row r="4" spans="1:7">
      <c r="A4" s="53"/>
      <c r="B4" s="146" t="s">
        <v>226</v>
      </c>
      <c r="C4" s="146"/>
      <c r="D4" s="146"/>
      <c r="E4" s="146"/>
      <c r="F4" s="146"/>
      <c r="G4" s="146"/>
    </row>
    <row r="5" spans="1:7">
      <c r="A5" s="43"/>
      <c r="B5" s="40" t="s">
        <v>227</v>
      </c>
      <c r="C5" s="41"/>
      <c r="D5" s="56"/>
      <c r="E5" s="40"/>
      <c r="F5" s="40"/>
      <c r="G5" s="40"/>
    </row>
    <row r="6" spans="1:7">
      <c r="A6" s="22"/>
      <c r="B6" s="68" t="s">
        <v>228</v>
      </c>
      <c r="C6" s="50" t="s">
        <v>110</v>
      </c>
      <c r="D6" s="31"/>
      <c r="E6" s="23"/>
      <c r="F6" s="23"/>
      <c r="G6" s="23"/>
    </row>
    <row r="7" spans="1:7">
      <c r="A7" s="22"/>
      <c r="B7" s="69" t="s">
        <v>229</v>
      </c>
      <c r="C7" s="50" t="s">
        <v>110</v>
      </c>
      <c r="D7" s="31"/>
      <c r="E7" s="23"/>
      <c r="F7" s="23"/>
      <c r="G7" s="23"/>
    </row>
    <row r="8" spans="1:7">
      <c r="A8" s="22"/>
      <c r="B8" s="69" t="s">
        <v>230</v>
      </c>
      <c r="C8" s="50" t="s">
        <v>110</v>
      </c>
      <c r="D8" s="31"/>
      <c r="E8" s="23"/>
      <c r="F8" s="23"/>
      <c r="G8" s="23"/>
    </row>
    <row r="9" spans="1:7">
      <c r="A9" s="22"/>
      <c r="B9" s="69" t="s">
        <v>231</v>
      </c>
      <c r="C9" s="50" t="s">
        <v>110</v>
      </c>
      <c r="D9" s="31"/>
      <c r="E9" s="23"/>
      <c r="F9" s="23"/>
      <c r="G9" s="23"/>
    </row>
    <row r="10" spans="1:7">
      <c r="A10" s="22"/>
      <c r="B10" s="69" t="s">
        <v>232</v>
      </c>
      <c r="C10" s="50" t="s">
        <v>110</v>
      </c>
      <c r="D10" s="25"/>
      <c r="E10" s="23"/>
      <c r="F10" s="23"/>
      <c r="G10" s="23"/>
    </row>
    <row r="11" spans="1:7">
      <c r="A11" s="22"/>
      <c r="B11" s="68" t="s">
        <v>233</v>
      </c>
      <c r="C11" s="50" t="s">
        <v>110</v>
      </c>
      <c r="D11" s="25"/>
      <c r="E11" s="23"/>
      <c r="F11" s="23"/>
      <c r="G11" s="23"/>
    </row>
    <row r="12" spans="1:7">
      <c r="A12" s="53"/>
      <c r="B12" s="146" t="s">
        <v>291</v>
      </c>
      <c r="C12" s="146"/>
      <c r="D12" s="146"/>
      <c r="E12" s="146"/>
      <c r="F12" s="146"/>
      <c r="G12" s="146"/>
    </row>
    <row r="13" spans="1:7">
      <c r="A13" s="22"/>
      <c r="B13" s="23" t="s">
        <v>292</v>
      </c>
      <c r="C13" s="50" t="s">
        <v>110</v>
      </c>
      <c r="D13" s="23"/>
      <c r="E13" s="23"/>
      <c r="F13" s="23"/>
      <c r="G13" s="23"/>
    </row>
    <row r="14" spans="1:7">
      <c r="A14" s="22"/>
      <c r="B14" s="23" t="s">
        <v>235</v>
      </c>
      <c r="C14" s="50" t="s">
        <v>110</v>
      </c>
      <c r="D14" s="23"/>
      <c r="E14" s="23"/>
      <c r="F14" s="23"/>
      <c r="G14" s="23"/>
    </row>
    <row r="15" spans="1:7" ht="21">
      <c r="A15" s="22"/>
      <c r="B15" s="23" t="s">
        <v>236</v>
      </c>
      <c r="C15" s="50" t="s">
        <v>110</v>
      </c>
      <c r="D15" s="23"/>
      <c r="E15" s="23"/>
      <c r="F15" s="23"/>
      <c r="G15" s="23"/>
    </row>
    <row r="16" spans="1:7">
      <c r="A16" s="22"/>
      <c r="B16" s="23" t="s">
        <v>237</v>
      </c>
      <c r="C16" s="50" t="s">
        <v>110</v>
      </c>
      <c r="D16" s="23"/>
      <c r="E16" s="23"/>
      <c r="F16" s="23"/>
      <c r="G16" s="23"/>
    </row>
    <row r="17" spans="1:7">
      <c r="A17" s="22"/>
      <c r="B17" s="23" t="s">
        <v>238</v>
      </c>
      <c r="C17" s="50" t="s">
        <v>110</v>
      </c>
      <c r="D17" s="25"/>
      <c r="E17" s="23"/>
      <c r="F17" s="23"/>
      <c r="G17" s="23"/>
    </row>
    <row r="18" spans="1:7">
      <c r="A18" s="53"/>
      <c r="B18" s="146" t="s">
        <v>293</v>
      </c>
      <c r="C18" s="146"/>
      <c r="D18" s="146"/>
      <c r="E18" s="146"/>
      <c r="F18" s="146"/>
      <c r="G18" s="146"/>
    </row>
    <row r="19" spans="1:7">
      <c r="A19" s="22"/>
      <c r="B19" s="27" t="s">
        <v>294</v>
      </c>
      <c r="C19" s="50" t="s">
        <v>110</v>
      </c>
      <c r="D19" s="25"/>
      <c r="E19" s="23"/>
      <c r="F19" s="23"/>
      <c r="G19" s="23"/>
    </row>
    <row r="20" spans="1:7" ht="21">
      <c r="A20" s="22"/>
      <c r="B20" s="23" t="s">
        <v>236</v>
      </c>
      <c r="C20" s="50" t="s">
        <v>110</v>
      </c>
      <c r="D20" s="25"/>
      <c r="E20" s="23"/>
      <c r="F20" s="23"/>
      <c r="G20" s="23"/>
    </row>
    <row r="21" spans="1:7" ht="21">
      <c r="A21" s="22"/>
      <c r="B21" s="23" t="s">
        <v>295</v>
      </c>
      <c r="C21" s="50" t="s">
        <v>110</v>
      </c>
      <c r="D21" s="25"/>
      <c r="E21" s="23"/>
      <c r="F21" s="23"/>
      <c r="G21" s="23"/>
    </row>
    <row r="22" spans="1:7">
      <c r="A22" s="22"/>
      <c r="B22" s="27" t="s">
        <v>296</v>
      </c>
      <c r="C22" s="50" t="s">
        <v>110</v>
      </c>
      <c r="D22" s="25"/>
      <c r="E22" s="23"/>
      <c r="F22" s="23"/>
      <c r="G22" s="23"/>
    </row>
    <row r="23" spans="1:7" ht="21">
      <c r="A23" s="22"/>
      <c r="B23" s="27" t="s">
        <v>242</v>
      </c>
      <c r="C23" s="50" t="s">
        <v>110</v>
      </c>
      <c r="D23" s="25"/>
      <c r="E23" s="23"/>
      <c r="F23" s="23"/>
      <c r="G23" s="23"/>
    </row>
    <row r="24" spans="1:7">
      <c r="A24" s="22"/>
      <c r="B24" s="27" t="s">
        <v>243</v>
      </c>
      <c r="C24" s="50" t="s">
        <v>110</v>
      </c>
      <c r="D24" s="25"/>
      <c r="E24" s="23"/>
      <c r="F24" s="23"/>
      <c r="G24" s="23"/>
    </row>
    <row r="25" spans="1:7">
      <c r="A25" s="53"/>
      <c r="B25" s="146" t="s">
        <v>244</v>
      </c>
      <c r="C25" s="146"/>
      <c r="D25" s="146"/>
      <c r="E25" s="146"/>
      <c r="F25" s="146"/>
      <c r="G25" s="146"/>
    </row>
    <row r="26" spans="1:7">
      <c r="A26" s="22"/>
      <c r="B26" s="26" t="s">
        <v>245</v>
      </c>
      <c r="C26" s="50" t="s">
        <v>110</v>
      </c>
      <c r="D26" s="25"/>
      <c r="E26" s="23"/>
      <c r="F26" s="23"/>
      <c r="G26" s="23"/>
    </row>
    <row r="27" spans="1:7">
      <c r="A27" s="22"/>
      <c r="B27" s="27" t="s">
        <v>246</v>
      </c>
      <c r="C27" s="50" t="s">
        <v>110</v>
      </c>
      <c r="D27" s="25"/>
      <c r="E27" s="23"/>
      <c r="F27" s="23"/>
      <c r="G27" s="23"/>
    </row>
    <row r="28" spans="1:7" ht="21">
      <c r="A28" s="22" t="s">
        <v>247</v>
      </c>
      <c r="B28" s="27" t="s">
        <v>248</v>
      </c>
      <c r="C28" s="50" t="s">
        <v>110</v>
      </c>
      <c r="D28" s="25"/>
      <c r="E28" s="23"/>
      <c r="F28" s="23"/>
      <c r="G28" s="23"/>
    </row>
    <row r="29" spans="1:7" ht="21">
      <c r="A29" s="22"/>
      <c r="B29" s="27" t="s">
        <v>297</v>
      </c>
      <c r="C29" s="50" t="s">
        <v>110</v>
      </c>
      <c r="D29" s="25"/>
      <c r="E29" s="23"/>
      <c r="F29" s="23"/>
      <c r="G29" s="23"/>
    </row>
    <row r="30" spans="1:7">
      <c r="A30" s="52"/>
      <c r="B30" s="146" t="s">
        <v>250</v>
      </c>
      <c r="C30" s="146"/>
      <c r="D30" s="146"/>
      <c r="E30" s="146"/>
      <c r="F30" s="146"/>
      <c r="G30" s="146"/>
    </row>
    <row r="31" spans="1:7">
      <c r="A31" s="22"/>
      <c r="B31" s="23" t="s">
        <v>251</v>
      </c>
      <c r="C31" s="50" t="s">
        <v>110</v>
      </c>
      <c r="D31" s="25"/>
      <c r="E31" s="23"/>
      <c r="F31" s="23"/>
      <c r="G31" s="23"/>
    </row>
    <row r="32" spans="1:7" ht="21">
      <c r="A32" s="22"/>
      <c r="B32" s="23" t="s">
        <v>252</v>
      </c>
      <c r="C32" s="50" t="s">
        <v>110</v>
      </c>
      <c r="D32" s="25"/>
      <c r="E32" s="23"/>
      <c r="F32" s="23"/>
      <c r="G32" s="23"/>
    </row>
    <row r="33" spans="1:7">
      <c r="A33" s="53"/>
      <c r="B33" s="146" t="s">
        <v>253</v>
      </c>
      <c r="C33" s="146"/>
      <c r="D33" s="146"/>
      <c r="E33" s="146"/>
      <c r="F33" s="146"/>
      <c r="G33" s="146"/>
    </row>
    <row r="34" spans="1:7" ht="21">
      <c r="A34" s="22"/>
      <c r="B34" s="23" t="s">
        <v>254</v>
      </c>
      <c r="C34" s="50" t="s">
        <v>110</v>
      </c>
      <c r="D34" s="25"/>
      <c r="E34" s="23"/>
      <c r="F34" s="23"/>
      <c r="G34" s="23"/>
    </row>
    <row r="35" spans="1:7">
      <c r="A35" s="22"/>
      <c r="B35" s="23" t="s">
        <v>255</v>
      </c>
      <c r="C35" s="50" t="s">
        <v>110</v>
      </c>
      <c r="D35" s="25"/>
      <c r="E35" s="23"/>
      <c r="F35" s="23"/>
      <c r="G35" s="23"/>
    </row>
    <row r="36" spans="1:7">
      <c r="A36" s="22"/>
      <c r="B36" s="23" t="s">
        <v>256</v>
      </c>
      <c r="C36" s="50" t="s">
        <v>110</v>
      </c>
      <c r="D36" s="25"/>
      <c r="E36" s="23"/>
      <c r="F36" s="23"/>
      <c r="G36" s="23"/>
    </row>
    <row r="37" spans="1:7">
      <c r="A37" s="22"/>
      <c r="B37" s="23" t="s">
        <v>257</v>
      </c>
      <c r="C37" s="50" t="s">
        <v>110</v>
      </c>
      <c r="D37" s="25"/>
      <c r="E37" s="23"/>
      <c r="F37" s="23"/>
      <c r="G37" s="23"/>
    </row>
    <row r="38" spans="1:7">
      <c r="A38" s="53"/>
      <c r="B38" s="146" t="s">
        <v>258</v>
      </c>
      <c r="C38" s="146"/>
      <c r="D38" s="146"/>
      <c r="E38" s="146"/>
      <c r="F38" s="146"/>
      <c r="G38" s="146"/>
    </row>
    <row r="39" spans="1:7" ht="21">
      <c r="A39" s="22"/>
      <c r="B39" s="23" t="s">
        <v>259</v>
      </c>
      <c r="C39" s="50" t="s">
        <v>110</v>
      </c>
      <c r="D39" s="25"/>
      <c r="E39" s="23"/>
      <c r="F39" s="23"/>
      <c r="G39" s="23"/>
    </row>
    <row r="40" spans="1:7">
      <c r="A40" s="22"/>
      <c r="B40" s="27" t="s">
        <v>260</v>
      </c>
      <c r="C40" s="50" t="s">
        <v>110</v>
      </c>
      <c r="D40" s="25"/>
      <c r="E40" s="23"/>
      <c r="F40" s="23"/>
      <c r="G40" s="23"/>
    </row>
    <row r="41" spans="1:7">
      <c r="A41" s="22"/>
      <c r="B41" s="27" t="s">
        <v>261</v>
      </c>
      <c r="C41" s="50" t="s">
        <v>110</v>
      </c>
      <c r="D41" s="25"/>
      <c r="E41" s="23"/>
      <c r="F41" s="23"/>
      <c r="G41" s="23"/>
    </row>
    <row r="42" spans="1:7" ht="21">
      <c r="A42" s="22"/>
      <c r="B42" s="23" t="s">
        <v>298</v>
      </c>
      <c r="C42" s="50" t="s">
        <v>110</v>
      </c>
      <c r="D42" s="25"/>
      <c r="E42" s="23"/>
      <c r="F42" s="23"/>
      <c r="G42" s="23"/>
    </row>
    <row r="43" spans="1:7">
      <c r="A43" s="22"/>
      <c r="B43" s="23" t="s">
        <v>263</v>
      </c>
      <c r="C43" s="50" t="s">
        <v>110</v>
      </c>
      <c r="D43" s="25"/>
      <c r="E43" s="23"/>
      <c r="F43" s="23"/>
      <c r="G43" s="23"/>
    </row>
    <row r="44" spans="1:7">
      <c r="A44" s="22"/>
      <c r="B44" s="23" t="s">
        <v>264</v>
      </c>
      <c r="C44" s="50" t="s">
        <v>110</v>
      </c>
      <c r="D44" s="25"/>
      <c r="E44" s="23"/>
      <c r="F44" s="23"/>
      <c r="G44" s="23"/>
    </row>
    <row r="45" spans="1:7">
      <c r="A45" s="53"/>
      <c r="B45" s="146" t="s">
        <v>285</v>
      </c>
      <c r="C45" s="146"/>
      <c r="D45" s="146"/>
      <c r="E45" s="146"/>
      <c r="F45" s="146"/>
      <c r="G45" s="146"/>
    </row>
    <row r="46" spans="1:7" ht="21">
      <c r="A46" s="22"/>
      <c r="B46" s="23" t="s">
        <v>286</v>
      </c>
      <c r="C46" s="50" t="s">
        <v>110</v>
      </c>
      <c r="D46" s="25"/>
      <c r="E46" s="23"/>
      <c r="F46" s="23"/>
      <c r="G46" s="23"/>
    </row>
    <row r="47" spans="1:7">
      <c r="A47" s="22"/>
      <c r="B47" s="47" t="s">
        <v>287</v>
      </c>
      <c r="C47" s="50" t="s">
        <v>110</v>
      </c>
      <c r="D47" s="25"/>
      <c r="E47" s="23"/>
      <c r="F47" s="23"/>
      <c r="G47" s="23"/>
    </row>
    <row r="48" spans="1:7" ht="21.95">
      <c r="A48" s="22"/>
      <c r="B48" s="48" t="s">
        <v>288</v>
      </c>
      <c r="C48" s="50" t="s">
        <v>110</v>
      </c>
      <c r="D48" s="25"/>
      <c r="E48" s="23"/>
      <c r="F48" s="23"/>
      <c r="G48" s="23"/>
    </row>
    <row r="49" spans="1:7">
      <c r="A49" s="53"/>
      <c r="B49" s="146" t="s">
        <v>299</v>
      </c>
      <c r="C49" s="146"/>
      <c r="D49" s="146"/>
      <c r="E49" s="146"/>
      <c r="F49" s="146"/>
      <c r="G49" s="146"/>
    </row>
    <row r="50" spans="1:7">
      <c r="A50" s="22"/>
      <c r="B50" s="23" t="s">
        <v>300</v>
      </c>
      <c r="C50" s="50" t="s">
        <v>110</v>
      </c>
      <c r="D50" s="25"/>
      <c r="E50" s="23"/>
      <c r="F50" s="23"/>
      <c r="G50" s="23"/>
    </row>
    <row r="51" spans="1:7">
      <c r="A51" s="22"/>
      <c r="B51" s="47" t="s">
        <v>301</v>
      </c>
      <c r="C51" s="50" t="s">
        <v>110</v>
      </c>
      <c r="D51" s="25"/>
      <c r="E51" s="23"/>
      <c r="F51" s="23"/>
      <c r="G51" s="23"/>
    </row>
    <row r="52" spans="1:7" ht="21.95">
      <c r="A52" s="22"/>
      <c r="B52" s="48" t="s">
        <v>302</v>
      </c>
      <c r="C52" s="50" t="s">
        <v>110</v>
      </c>
      <c r="D52" s="25"/>
      <c r="E52" s="23"/>
      <c r="F52" s="23"/>
      <c r="G52" s="23"/>
    </row>
    <row r="53" spans="1:7">
      <c r="A53" s="22"/>
      <c r="B53" s="48" t="s">
        <v>303</v>
      </c>
      <c r="C53" s="50" t="s">
        <v>110</v>
      </c>
      <c r="D53" s="25"/>
      <c r="E53" s="23"/>
      <c r="F53" s="23"/>
      <c r="G53" s="23"/>
    </row>
    <row r="54" spans="1:7">
      <c r="A54" s="22"/>
      <c r="B54" s="48" t="s">
        <v>304</v>
      </c>
      <c r="C54" s="50" t="s">
        <v>110</v>
      </c>
      <c r="D54" s="25"/>
      <c r="E54" s="23"/>
      <c r="F54" s="23"/>
      <c r="G54" s="23"/>
    </row>
    <row r="55" spans="1:7">
      <c r="A55" s="53"/>
      <c r="B55" s="146" t="s">
        <v>305</v>
      </c>
      <c r="C55" s="146"/>
      <c r="D55" s="146"/>
      <c r="E55" s="146"/>
      <c r="F55" s="146"/>
      <c r="G55" s="146"/>
    </row>
    <row r="56" spans="1:7">
      <c r="A56" s="22"/>
      <c r="B56" s="23" t="s">
        <v>306</v>
      </c>
      <c r="C56" s="50" t="s">
        <v>110</v>
      </c>
      <c r="D56" s="25"/>
      <c r="E56" s="23"/>
      <c r="F56" s="23"/>
      <c r="G56" s="23"/>
    </row>
    <row r="57" spans="1:7" ht="21.95">
      <c r="A57" s="22"/>
      <c r="B57" s="48" t="s">
        <v>307</v>
      </c>
      <c r="C57" s="50" t="s">
        <v>110</v>
      </c>
      <c r="D57" s="25"/>
      <c r="E57" s="23"/>
      <c r="F57" s="23"/>
      <c r="G57" s="23"/>
    </row>
    <row r="58" spans="1:7">
      <c r="A58" s="22"/>
      <c r="B58" s="48" t="s">
        <v>308</v>
      </c>
      <c r="C58" s="50" t="s">
        <v>110</v>
      </c>
      <c r="D58" s="25"/>
      <c r="E58" s="23"/>
      <c r="F58" s="23"/>
      <c r="G58" s="23"/>
    </row>
    <row r="59" spans="1:7">
      <c r="A59" s="22"/>
      <c r="B59" s="48" t="s">
        <v>309</v>
      </c>
      <c r="C59" s="50" t="s">
        <v>110</v>
      </c>
      <c r="D59" s="25"/>
      <c r="E59" s="23"/>
      <c r="F59" s="23"/>
      <c r="G59" s="23"/>
    </row>
    <row r="60" spans="1:7">
      <c r="A60" s="21">
        <v>6.3</v>
      </c>
      <c r="B60" s="142" t="s">
        <v>265</v>
      </c>
      <c r="C60" s="142"/>
      <c r="D60" s="142"/>
      <c r="E60" s="142"/>
      <c r="F60" s="142"/>
      <c r="G60" s="142"/>
    </row>
    <row r="61" spans="1:7">
      <c r="A61" s="22"/>
      <c r="B61" s="23" t="s">
        <v>310</v>
      </c>
      <c r="C61" s="50" t="s">
        <v>110</v>
      </c>
      <c r="D61" s="23"/>
      <c r="E61" s="23"/>
      <c r="F61" s="23"/>
      <c r="G61" s="23"/>
    </row>
    <row r="62" spans="1:7">
      <c r="A62" s="22"/>
      <c r="B62" s="23" t="s">
        <v>267</v>
      </c>
      <c r="C62" s="50" t="s">
        <v>110</v>
      </c>
      <c r="D62" s="23"/>
      <c r="E62" s="23"/>
      <c r="F62" s="23"/>
      <c r="G62" s="23"/>
    </row>
    <row r="63" spans="1:7">
      <c r="A63" s="22"/>
      <c r="B63" s="23" t="s">
        <v>268</v>
      </c>
      <c r="C63" s="50" t="s">
        <v>110</v>
      </c>
      <c r="D63" s="23"/>
      <c r="E63" s="23"/>
      <c r="F63" s="23"/>
      <c r="G63" s="23"/>
    </row>
    <row r="64" spans="1:7">
      <c r="A64" s="21">
        <v>6.4</v>
      </c>
      <c r="B64" s="142" t="s">
        <v>269</v>
      </c>
      <c r="C64" s="142"/>
      <c r="D64" s="142"/>
      <c r="E64" s="142"/>
      <c r="F64" s="142"/>
      <c r="G64" s="142"/>
    </row>
    <row r="65" spans="1:7">
      <c r="A65" s="22"/>
      <c r="B65" s="23" t="s">
        <v>270</v>
      </c>
      <c r="C65" s="50" t="s">
        <v>110</v>
      </c>
      <c r="D65" s="25"/>
      <c r="E65" s="23"/>
      <c r="F65" s="23"/>
      <c r="G65" s="23"/>
    </row>
    <row r="66" spans="1:7">
      <c r="A66" s="22"/>
      <c r="B66" s="23" t="s">
        <v>271</v>
      </c>
      <c r="C66" s="50" t="s">
        <v>110</v>
      </c>
      <c r="D66" s="25"/>
      <c r="E66" s="23"/>
      <c r="F66" s="23"/>
      <c r="G66" s="23"/>
    </row>
    <row r="67" spans="1:7">
      <c r="A67" s="22"/>
      <c r="B67" s="23" t="s">
        <v>272</v>
      </c>
      <c r="C67" s="50" t="s">
        <v>110</v>
      </c>
      <c r="D67" s="25"/>
      <c r="E67" s="23"/>
      <c r="F67" s="23"/>
      <c r="G67" s="23"/>
    </row>
    <row r="68" spans="1:7">
      <c r="A68" s="21">
        <v>6.5</v>
      </c>
      <c r="B68" s="142" t="s">
        <v>273</v>
      </c>
      <c r="C68" s="142"/>
      <c r="D68" s="142"/>
      <c r="E68" s="142"/>
      <c r="F68" s="142"/>
      <c r="G68" s="142"/>
    </row>
    <row r="69" spans="1:7">
      <c r="A69" s="22"/>
      <c r="B69" s="23" t="s">
        <v>274</v>
      </c>
      <c r="C69" s="50" t="s">
        <v>110</v>
      </c>
      <c r="D69" s="25"/>
      <c r="E69" s="23"/>
      <c r="F69" s="23"/>
      <c r="G69" s="23"/>
    </row>
    <row r="70" spans="1:7">
      <c r="A70" s="22"/>
      <c r="B70" s="23" t="s">
        <v>275</v>
      </c>
      <c r="C70" s="50" t="s">
        <v>110</v>
      </c>
      <c r="D70" s="25"/>
      <c r="E70" s="23"/>
      <c r="F70" s="23"/>
      <c r="G70" s="23"/>
    </row>
    <row r="71" spans="1:7">
      <c r="A71" s="22"/>
      <c r="B71" s="23" t="s">
        <v>276</v>
      </c>
      <c r="C71" s="50" t="s">
        <v>110</v>
      </c>
      <c r="D71" s="25"/>
      <c r="E71" s="23"/>
      <c r="F71" s="23"/>
      <c r="G71" s="23"/>
    </row>
  </sheetData>
  <mergeCells count="15">
    <mergeCell ref="B33:G33"/>
    <mergeCell ref="B38:G38"/>
    <mergeCell ref="A1:B1"/>
    <mergeCell ref="B3:G3"/>
    <mergeCell ref="B60:G60"/>
    <mergeCell ref="B4:G4"/>
    <mergeCell ref="B12:G12"/>
    <mergeCell ref="B18:G18"/>
    <mergeCell ref="B25:G25"/>
    <mergeCell ref="B30:G30"/>
    <mergeCell ref="B64:G64"/>
    <mergeCell ref="B68:G68"/>
    <mergeCell ref="B45:G45"/>
    <mergeCell ref="B49:G49"/>
    <mergeCell ref="B55:G55"/>
  </mergeCells>
  <conditionalFormatting sqref="C5 D10:D11">
    <cfRule type="expression" dxfId="274" priority="217">
      <formula>IF(C5="Partial",1,0)</formula>
    </cfRule>
    <cfRule type="expression" dxfId="273" priority="218">
      <formula>IF(C5="No",1,0)</formula>
    </cfRule>
    <cfRule type="expression" dxfId="272" priority="219">
      <formula>IF(C5="Not Assessed",1,0)</formula>
    </cfRule>
    <cfRule type="expression" dxfId="271" priority="220">
      <formula>IF(C5="Yes",1,0)</formula>
    </cfRule>
  </conditionalFormatting>
  <conditionalFormatting sqref="D65:D67 D69:D71">
    <cfRule type="expression" dxfId="270" priority="221">
      <formula>IF(D65="Partial",1,0)</formula>
    </cfRule>
    <cfRule type="expression" dxfId="269" priority="222">
      <formula>IF(D65="No",1,0)</formula>
    </cfRule>
    <cfRule type="expression" dxfId="268" priority="223">
      <formula>IF(D65="Not Assessed",1,0)</formula>
    </cfRule>
    <cfRule type="expression" dxfId="267" priority="224">
      <formula>IF(D65="Yes",1,0)</formula>
    </cfRule>
  </conditionalFormatting>
  <conditionalFormatting sqref="D17">
    <cfRule type="expression" dxfId="266" priority="237">
      <formula>IF(D17="Partial",1,0)</formula>
    </cfRule>
    <cfRule type="expression" dxfId="265" priority="238">
      <formula>IF(D17="No",1,0)</formula>
    </cfRule>
    <cfRule type="expression" dxfId="264" priority="239">
      <formula>IF(D17="Not Assessed",1,0)</formula>
    </cfRule>
    <cfRule type="expression" dxfId="263" priority="240">
      <formula>IF(D17="Yes",1,0)</formula>
    </cfRule>
  </conditionalFormatting>
  <conditionalFormatting sqref="C19:D19 D20:D24">
    <cfRule type="expression" dxfId="262" priority="209">
      <formula>IF(C19="Partial",1,0)</formula>
    </cfRule>
    <cfRule type="expression" dxfId="261" priority="210">
      <formula>IF(C19="No",1,0)</formula>
    </cfRule>
    <cfRule type="expression" dxfId="260" priority="211">
      <formula>IF(C19="Not Assessed",1,0)</formula>
    </cfRule>
    <cfRule type="expression" dxfId="259" priority="212">
      <formula>IF(C19="Yes",1,0)</formula>
    </cfRule>
  </conditionalFormatting>
  <conditionalFormatting sqref="D26:D29">
    <cfRule type="expression" dxfId="258" priority="205">
      <formula>IF(D26="Partial",1,0)</formula>
    </cfRule>
    <cfRule type="expression" dxfId="257" priority="206">
      <formula>IF(D26="No",1,0)</formula>
    </cfRule>
    <cfRule type="expression" dxfId="256" priority="207">
      <formula>IF(D26="Not Assessed",1,0)</formula>
    </cfRule>
    <cfRule type="expression" dxfId="255" priority="208">
      <formula>IF(D26="Yes",1,0)</formula>
    </cfRule>
  </conditionalFormatting>
  <conditionalFormatting sqref="D31:D32">
    <cfRule type="expression" dxfId="254" priority="197">
      <formula>IF(D31="Partial",1,0)</formula>
    </cfRule>
    <cfRule type="expression" dxfId="253" priority="198">
      <formula>IF(D31="No",1,0)</formula>
    </cfRule>
    <cfRule type="expression" dxfId="252" priority="199">
      <formula>IF(D31="Not Assessed",1,0)</formula>
    </cfRule>
    <cfRule type="expression" dxfId="251" priority="200">
      <formula>IF(D31="Yes",1,0)</formula>
    </cfRule>
  </conditionalFormatting>
  <conditionalFormatting sqref="D34:D37">
    <cfRule type="expression" dxfId="250" priority="201">
      <formula>IF(D34="Partial",1,0)</formula>
    </cfRule>
    <cfRule type="expression" dxfId="249" priority="202">
      <formula>IF(D34="No",1,0)</formula>
    </cfRule>
    <cfRule type="expression" dxfId="248" priority="203">
      <formula>IF(D34="Not Assessed",1,0)</formula>
    </cfRule>
    <cfRule type="expression" dxfId="247" priority="204">
      <formula>IF(D34="Yes",1,0)</formula>
    </cfRule>
  </conditionalFormatting>
  <conditionalFormatting sqref="D39:D44">
    <cfRule type="expression" dxfId="246" priority="193">
      <formula>IF(D39="Partial",1,0)</formula>
    </cfRule>
    <cfRule type="expression" dxfId="245" priority="194">
      <formula>IF(D39="No",1,0)</formula>
    </cfRule>
    <cfRule type="expression" dxfId="244" priority="195">
      <formula>IF(D39="Not Assessed",1,0)</formula>
    </cfRule>
    <cfRule type="expression" dxfId="243" priority="196">
      <formula>IF(D39="Yes",1,0)</formula>
    </cfRule>
  </conditionalFormatting>
  <conditionalFormatting sqref="D46:D48 D56:D59 D50:D54">
    <cfRule type="expression" dxfId="242" priority="189">
      <formula>IF(D46="Partial",1,0)</formula>
    </cfRule>
    <cfRule type="expression" dxfId="241" priority="190">
      <formula>IF(D46="No",1,0)</formula>
    </cfRule>
    <cfRule type="expression" dxfId="240" priority="191">
      <formula>IF(D46="Not Assessed",1,0)</formula>
    </cfRule>
    <cfRule type="expression" dxfId="239" priority="192">
      <formula>IF(D46="Yes",1,0)</formula>
    </cfRule>
  </conditionalFormatting>
  <conditionalFormatting sqref="C17">
    <cfRule type="expression" dxfId="238" priority="181">
      <formula>IF(C17="Partial",1,0)</formula>
    </cfRule>
    <cfRule type="expression" dxfId="237" priority="182">
      <formula>IF(C17="No",1,0)</formula>
    </cfRule>
    <cfRule type="expression" dxfId="236" priority="183">
      <formula>IF(C17="Not Assessed",1,0)</formula>
    </cfRule>
    <cfRule type="expression" dxfId="235" priority="184">
      <formula>IF(C17="Yes",1,0)</formula>
    </cfRule>
  </conditionalFormatting>
  <conditionalFormatting sqref="C48">
    <cfRule type="expression" dxfId="234" priority="157">
      <formula>IF(C48="Partial",1,0)</formula>
    </cfRule>
    <cfRule type="expression" dxfId="233" priority="158">
      <formula>IF(C48="No",1,0)</formula>
    </cfRule>
    <cfRule type="expression" dxfId="232" priority="159">
      <formula>IF(C48="Not Assessed",1,0)</formula>
    </cfRule>
    <cfRule type="expression" dxfId="231" priority="160">
      <formula>IF(C48="Yes",1,0)</formula>
    </cfRule>
  </conditionalFormatting>
  <conditionalFormatting sqref="C71">
    <cfRule type="expression" dxfId="230" priority="137">
      <formula>IF(C71="Partial",1,0)</formula>
    </cfRule>
    <cfRule type="expression" dxfId="229" priority="138">
      <formula>IF(C71="No",1,0)</formula>
    </cfRule>
    <cfRule type="expression" dxfId="228" priority="139">
      <formula>IF(C71="Not Assessed",1,0)</formula>
    </cfRule>
    <cfRule type="expression" dxfId="227" priority="140">
      <formula>IF(C71="Yes",1,0)</formula>
    </cfRule>
  </conditionalFormatting>
  <conditionalFormatting sqref="C54">
    <cfRule type="expression" dxfId="226" priority="125">
      <formula>IF(C54="Partial",1,0)</formula>
    </cfRule>
    <cfRule type="expression" dxfId="225" priority="126">
      <formula>IF(C54="No",1,0)</formula>
    </cfRule>
    <cfRule type="expression" dxfId="224" priority="127">
      <formula>IF(C54="Not Assessed",1,0)</formula>
    </cfRule>
    <cfRule type="expression" dxfId="223" priority="128">
      <formula>IF(C54="Yes",1,0)</formula>
    </cfRule>
  </conditionalFormatting>
  <conditionalFormatting sqref="C63">
    <cfRule type="expression" dxfId="222" priority="113">
      <formula>IF(C63="Partial",1,0)</formula>
    </cfRule>
    <cfRule type="expression" dxfId="221" priority="114">
      <formula>IF(C63="No",1,0)</formula>
    </cfRule>
    <cfRule type="expression" dxfId="220" priority="115">
      <formula>IF(C63="Not Assessed",1,0)</formula>
    </cfRule>
    <cfRule type="expression" dxfId="219" priority="116">
      <formula>IF(C63="Yes",1,0)</formula>
    </cfRule>
  </conditionalFormatting>
  <conditionalFormatting sqref="C67">
    <cfRule type="expression" dxfId="218" priority="109">
      <formula>IF(C67="Partial",1,0)</formula>
    </cfRule>
    <cfRule type="expression" dxfId="217" priority="110">
      <formula>IF(C67="No",1,0)</formula>
    </cfRule>
    <cfRule type="expression" dxfId="216" priority="111">
      <formula>IF(C67="Not Assessed",1,0)</formula>
    </cfRule>
    <cfRule type="expression" dxfId="215" priority="112">
      <formula>IF(C67="Yes",1,0)</formula>
    </cfRule>
  </conditionalFormatting>
  <conditionalFormatting sqref="C24">
    <cfRule type="expression" dxfId="214" priority="101">
      <formula>IF(C24="Partial",1,0)</formula>
    </cfRule>
    <cfRule type="expression" dxfId="213" priority="102">
      <formula>IF(C24="No",1,0)</formula>
    </cfRule>
    <cfRule type="expression" dxfId="212" priority="103">
      <formula>IF(C24="Not Assessed",1,0)</formula>
    </cfRule>
    <cfRule type="expression" dxfId="211" priority="104">
      <formula>IF(C24="Yes",1,0)</formula>
    </cfRule>
  </conditionalFormatting>
  <conditionalFormatting sqref="C26">
    <cfRule type="expression" dxfId="210" priority="97">
      <formula>IF(C26="Partial",1,0)</formula>
    </cfRule>
    <cfRule type="expression" dxfId="209" priority="98">
      <formula>IF(C26="No",1,0)</formula>
    </cfRule>
    <cfRule type="expression" dxfId="208" priority="99">
      <formula>IF(C26="Not Assessed",1,0)</formula>
    </cfRule>
    <cfRule type="expression" dxfId="207" priority="100">
      <formula>IF(C26="Yes",1,0)</formula>
    </cfRule>
  </conditionalFormatting>
  <conditionalFormatting sqref="C29">
    <cfRule type="expression" dxfId="206" priority="89">
      <formula>IF(C29="Partial",1,0)</formula>
    </cfRule>
    <cfRule type="expression" dxfId="205" priority="90">
      <formula>IF(C29="No",1,0)</formula>
    </cfRule>
    <cfRule type="expression" dxfId="204" priority="91">
      <formula>IF(C29="Not Assessed",1,0)</formula>
    </cfRule>
    <cfRule type="expression" dxfId="203" priority="92">
      <formula>IF(C29="Yes",1,0)</formula>
    </cfRule>
  </conditionalFormatting>
  <conditionalFormatting sqref="C43">
    <cfRule type="expression" dxfId="202" priority="77">
      <formula>IF(C43="Partial",1,0)</formula>
    </cfRule>
    <cfRule type="expression" dxfId="201" priority="78">
      <formula>IF(C43="No",1,0)</formula>
    </cfRule>
    <cfRule type="expression" dxfId="200" priority="79">
      <formula>IF(C43="Not Assessed",1,0)</formula>
    </cfRule>
    <cfRule type="expression" dxfId="199" priority="80">
      <formula>IF(C43="Yes",1,0)</formula>
    </cfRule>
  </conditionalFormatting>
  <conditionalFormatting sqref="C44">
    <cfRule type="expression" dxfId="198" priority="73">
      <formula>IF(C44="Partial",1,0)</formula>
    </cfRule>
    <cfRule type="expression" dxfId="197" priority="74">
      <formula>IF(C44="No",1,0)</formula>
    </cfRule>
    <cfRule type="expression" dxfId="196" priority="75">
      <formula>IF(C44="Not Assessed",1,0)</formula>
    </cfRule>
    <cfRule type="expression" dxfId="195" priority="76">
      <formula>IF(C44="Yes",1,0)</formula>
    </cfRule>
  </conditionalFormatting>
  <conditionalFormatting sqref="C20:C23">
    <cfRule type="expression" dxfId="194" priority="69">
      <formula>IF(C20="Partial",1,0)</formula>
    </cfRule>
    <cfRule type="expression" dxfId="193" priority="70">
      <formula>IF(C20="No",1,0)</formula>
    </cfRule>
    <cfRule type="expression" dxfId="192" priority="71">
      <formula>IF(C20="Not Assessed",1,0)</formula>
    </cfRule>
    <cfRule type="expression" dxfId="191" priority="72">
      <formula>IF(C20="Yes",1,0)</formula>
    </cfRule>
  </conditionalFormatting>
  <conditionalFormatting sqref="C27:C28">
    <cfRule type="expression" dxfId="190" priority="65">
      <formula>IF(C27="Partial",1,0)</formula>
    </cfRule>
    <cfRule type="expression" dxfId="189" priority="66">
      <formula>IF(C27="No",1,0)</formula>
    </cfRule>
    <cfRule type="expression" dxfId="188" priority="67">
      <formula>IF(C27="Not Assessed",1,0)</formula>
    </cfRule>
    <cfRule type="expression" dxfId="187" priority="68">
      <formula>IF(C27="Yes",1,0)</formula>
    </cfRule>
  </conditionalFormatting>
  <conditionalFormatting sqref="C31:C32">
    <cfRule type="expression" dxfId="186" priority="61">
      <formula>IF(C31="Partial",1,0)</formula>
    </cfRule>
    <cfRule type="expression" dxfId="185" priority="62">
      <formula>IF(C31="No",1,0)</formula>
    </cfRule>
    <cfRule type="expression" dxfId="184" priority="63">
      <formula>IF(C31="Not Assessed",1,0)</formula>
    </cfRule>
    <cfRule type="expression" dxfId="183" priority="64">
      <formula>IF(C31="Yes",1,0)</formula>
    </cfRule>
  </conditionalFormatting>
  <conditionalFormatting sqref="C34:C35">
    <cfRule type="expression" dxfId="182" priority="57">
      <formula>IF(C34="Partial",1,0)</formula>
    </cfRule>
    <cfRule type="expression" dxfId="181" priority="58">
      <formula>IF(C34="No",1,0)</formula>
    </cfRule>
    <cfRule type="expression" dxfId="180" priority="59">
      <formula>IF(C34="Not Assessed",1,0)</formula>
    </cfRule>
    <cfRule type="expression" dxfId="179" priority="60">
      <formula>IF(C34="Yes",1,0)</formula>
    </cfRule>
  </conditionalFormatting>
  <conditionalFormatting sqref="C39:C42">
    <cfRule type="expression" dxfId="178" priority="53">
      <formula>IF(C39="Partial",1,0)</formula>
    </cfRule>
    <cfRule type="expression" dxfId="177" priority="54">
      <formula>IF(C39="No",1,0)</formula>
    </cfRule>
    <cfRule type="expression" dxfId="176" priority="55">
      <formula>IF(C39="Not Assessed",1,0)</formula>
    </cfRule>
    <cfRule type="expression" dxfId="175" priority="56">
      <formula>IF(C39="Yes",1,0)</formula>
    </cfRule>
  </conditionalFormatting>
  <conditionalFormatting sqref="C46:C47">
    <cfRule type="expression" dxfId="174" priority="49">
      <formula>IF(C46="Partial",1,0)</formula>
    </cfRule>
    <cfRule type="expression" dxfId="173" priority="50">
      <formula>IF(C46="No",1,0)</formula>
    </cfRule>
    <cfRule type="expression" dxfId="172" priority="51">
      <formula>IF(C46="Not Assessed",1,0)</formula>
    </cfRule>
    <cfRule type="expression" dxfId="171" priority="52">
      <formula>IF(C46="Yes",1,0)</formula>
    </cfRule>
  </conditionalFormatting>
  <conditionalFormatting sqref="C50:C53">
    <cfRule type="expression" dxfId="170" priority="45">
      <formula>IF(C50="Partial",1,0)</formula>
    </cfRule>
    <cfRule type="expression" dxfId="169" priority="46">
      <formula>IF(C50="No",1,0)</formula>
    </cfRule>
    <cfRule type="expression" dxfId="168" priority="47">
      <formula>IF(C50="Not Assessed",1,0)</formula>
    </cfRule>
    <cfRule type="expression" dxfId="167" priority="48">
      <formula>IF(C50="Yes",1,0)</formula>
    </cfRule>
  </conditionalFormatting>
  <conditionalFormatting sqref="C56:C57">
    <cfRule type="expression" dxfId="166" priority="41">
      <formula>IF(C56="Partial",1,0)</formula>
    </cfRule>
    <cfRule type="expression" dxfId="165" priority="42">
      <formula>IF(C56="No",1,0)</formula>
    </cfRule>
    <cfRule type="expression" dxfId="164" priority="43">
      <formula>IF(C56="Not Assessed",1,0)</formula>
    </cfRule>
    <cfRule type="expression" dxfId="163" priority="44">
      <formula>IF(C56="Yes",1,0)</formula>
    </cfRule>
  </conditionalFormatting>
  <conditionalFormatting sqref="C61:C62">
    <cfRule type="expression" dxfId="162" priority="37">
      <formula>IF(C61="Partial",1,0)</formula>
    </cfRule>
    <cfRule type="expression" dxfId="161" priority="38">
      <formula>IF(C61="No",1,0)</formula>
    </cfRule>
    <cfRule type="expression" dxfId="160" priority="39">
      <formula>IF(C61="Not Assessed",1,0)</formula>
    </cfRule>
    <cfRule type="expression" dxfId="159" priority="40">
      <formula>IF(C61="Yes",1,0)</formula>
    </cfRule>
  </conditionalFormatting>
  <conditionalFormatting sqref="C65:C66">
    <cfRule type="expression" dxfId="158" priority="33">
      <formula>IF(C65="Partial",1,0)</formula>
    </cfRule>
    <cfRule type="expression" dxfId="157" priority="34">
      <formula>IF(C65="No",1,0)</formula>
    </cfRule>
    <cfRule type="expression" dxfId="156" priority="35">
      <formula>IF(C65="Not Assessed",1,0)</formula>
    </cfRule>
    <cfRule type="expression" dxfId="155" priority="36">
      <formula>IF(C65="Yes",1,0)</formula>
    </cfRule>
  </conditionalFormatting>
  <conditionalFormatting sqref="C69:C70">
    <cfRule type="expression" dxfId="154" priority="29">
      <formula>IF(C69="Partial",1,0)</formula>
    </cfRule>
    <cfRule type="expression" dxfId="153" priority="30">
      <formula>IF(C69="No",1,0)</formula>
    </cfRule>
    <cfRule type="expression" dxfId="152" priority="31">
      <formula>IF(C69="Not Assessed",1,0)</formula>
    </cfRule>
    <cfRule type="expression" dxfId="151" priority="32">
      <formula>IF(C69="Yes",1,0)</formula>
    </cfRule>
  </conditionalFormatting>
  <conditionalFormatting sqref="C58:C59">
    <cfRule type="expression" dxfId="150" priority="25">
      <formula>IF(C58="Partial",1,0)</formula>
    </cfRule>
    <cfRule type="expression" dxfId="149" priority="26">
      <formula>IF(C58="No",1,0)</formula>
    </cfRule>
    <cfRule type="expression" dxfId="148" priority="27">
      <formula>IF(C58="Not Assessed",1,0)</formula>
    </cfRule>
    <cfRule type="expression" dxfId="147" priority="28">
      <formula>IF(C58="Yes",1,0)</formula>
    </cfRule>
  </conditionalFormatting>
  <conditionalFormatting sqref="C36:C37">
    <cfRule type="expression" dxfId="146" priority="21">
      <formula>IF(C36="Partial",1,0)</formula>
    </cfRule>
    <cfRule type="expression" dxfId="145" priority="22">
      <formula>IF(C36="No",1,0)</formula>
    </cfRule>
    <cfRule type="expression" dxfId="144" priority="23">
      <formula>IF(C36="Not Assessed",1,0)</formula>
    </cfRule>
    <cfRule type="expression" dxfId="143" priority="24">
      <formula>IF(C36="Yes",1,0)</formula>
    </cfRule>
  </conditionalFormatting>
  <conditionalFormatting sqref="C6:C7">
    <cfRule type="expression" dxfId="142" priority="17">
      <formula>IF(C6="Partial",1,0)</formula>
    </cfRule>
    <cfRule type="expression" dxfId="141" priority="18">
      <formula>IF(C6="No",1,0)</formula>
    </cfRule>
    <cfRule type="expression" dxfId="140" priority="19">
      <formula>IF(C6="Not Assessed",1,0)</formula>
    </cfRule>
    <cfRule type="expression" dxfId="139" priority="20">
      <formula>IF(C6="Yes",1,0)</formula>
    </cfRule>
  </conditionalFormatting>
  <conditionalFormatting sqref="C8:C9">
    <cfRule type="expression" dxfId="138" priority="13">
      <formula>IF(C8="Partial",1,0)</formula>
    </cfRule>
    <cfRule type="expression" dxfId="137" priority="14">
      <formula>IF(C8="No",1,0)</formula>
    </cfRule>
    <cfRule type="expression" dxfId="136" priority="15">
      <formula>IF(C8="Not Assessed",1,0)</formula>
    </cfRule>
    <cfRule type="expression" dxfId="135" priority="16">
      <formula>IF(C8="Yes",1,0)</formula>
    </cfRule>
  </conditionalFormatting>
  <conditionalFormatting sqref="C10:C11">
    <cfRule type="expression" dxfId="134" priority="9">
      <formula>IF(C10="Partial",1,0)</formula>
    </cfRule>
    <cfRule type="expression" dxfId="133" priority="10">
      <formula>IF(C10="No",1,0)</formula>
    </cfRule>
    <cfRule type="expression" dxfId="132" priority="11">
      <formula>IF(C10="Not Assessed",1,0)</formula>
    </cfRule>
    <cfRule type="expression" dxfId="131" priority="12">
      <formula>IF(C10="Yes",1,0)</formula>
    </cfRule>
  </conditionalFormatting>
  <conditionalFormatting sqref="C13:C14">
    <cfRule type="expression" dxfId="130" priority="5">
      <formula>IF(C13="Partial",1,0)</formula>
    </cfRule>
    <cfRule type="expression" dxfId="129" priority="6">
      <formula>IF(C13="No",1,0)</formula>
    </cfRule>
    <cfRule type="expression" dxfId="128" priority="7">
      <formula>IF(C13="Not Assessed",1,0)</formula>
    </cfRule>
    <cfRule type="expression" dxfId="127" priority="8">
      <formula>IF(C13="Yes",1,0)</formula>
    </cfRule>
  </conditionalFormatting>
  <conditionalFormatting sqref="C15:C16">
    <cfRule type="expression" dxfId="126" priority="1">
      <formula>IF(C15="Partial",1,0)</formula>
    </cfRule>
    <cfRule type="expression" dxfId="125" priority="2">
      <formula>IF(C15="No",1,0)</formula>
    </cfRule>
    <cfRule type="expression" dxfId="124" priority="3">
      <formula>IF(C15="Not Assessed",1,0)</formula>
    </cfRule>
    <cfRule type="expression" dxfId="123" priority="4">
      <formula>IF(C15="Yes",1,0)</formula>
    </cfRule>
  </conditionalFormatting>
  <dataValidations count="1">
    <dataValidation type="list" showInputMessage="1" showErrorMessage="1" sqref="C61:C63 C46:C48 C50:C54 C69:C71 C34:C37 C5:C11 C65:C67 C56:C59 C19:C24 C26:C29 C31:C32 C39:C44 C13:C17" xr:uid="{5E8395E6-9007-4FF0-8C86-ECF57DF533BD}">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97AFB-AE5D-4F5B-9E9D-F6CF438CA29D}">
  <sheetPr codeName="Sheet7">
    <tabColor rgb="FF00B0F0"/>
    <pageSetUpPr fitToPage="1"/>
  </sheetPr>
  <dimension ref="A1:G75"/>
  <sheetViews>
    <sheetView zoomScaleNormal="100" workbookViewId="0">
      <pane ySplit="2" topLeftCell="A3" activePane="bottomLeft" state="frozen"/>
      <selection pane="bottomLeft" activeCell="B5" sqref="B5"/>
    </sheetView>
  </sheetViews>
  <sheetFormatPr defaultColWidth="9.140625" defaultRowHeight="14.45"/>
  <cols>
    <col min="1" max="1" width="7.140625" style="1" customWidth="1"/>
    <col min="2" max="2" width="61.85546875" style="1" customWidth="1"/>
    <col min="3" max="3" width="13.42578125" style="2" customWidth="1"/>
    <col min="4" max="4" width="20.42578125" style="2" customWidth="1"/>
    <col min="5" max="5" width="19.5703125" style="1" customWidth="1"/>
    <col min="6" max="6" width="10" style="1" customWidth="1"/>
    <col min="7" max="7" width="11.85546875" style="1" customWidth="1"/>
    <col min="8" max="16384" width="9.140625" style="1"/>
  </cols>
  <sheetData>
    <row r="1" spans="1:7" ht="15.95">
      <c r="A1" s="139" t="s">
        <v>90</v>
      </c>
      <c r="B1" s="140"/>
      <c r="C1" s="17"/>
      <c r="D1" s="17"/>
      <c r="E1" s="16"/>
      <c r="F1" s="16"/>
      <c r="G1" s="18"/>
    </row>
    <row r="2" spans="1:7">
      <c r="A2" s="19" t="s">
        <v>99</v>
      </c>
      <c r="B2" s="20" t="s">
        <v>100</v>
      </c>
      <c r="C2" s="19" t="s">
        <v>101</v>
      </c>
      <c r="D2" s="19" t="s">
        <v>102</v>
      </c>
      <c r="E2" s="19" t="s">
        <v>103</v>
      </c>
      <c r="F2" s="19" t="s">
        <v>104</v>
      </c>
      <c r="G2" s="19" t="s">
        <v>105</v>
      </c>
    </row>
    <row r="3" spans="1:7">
      <c r="A3" s="21" t="s">
        <v>311</v>
      </c>
      <c r="B3" s="28" t="s">
        <v>312</v>
      </c>
      <c r="C3" s="29"/>
      <c r="D3" s="29"/>
      <c r="E3" s="29"/>
      <c r="F3" s="29"/>
      <c r="G3" s="30"/>
    </row>
    <row r="4" spans="1:7">
      <c r="A4" s="36" t="s">
        <v>313</v>
      </c>
      <c r="B4" s="35" t="s">
        <v>314</v>
      </c>
      <c r="C4" s="33"/>
      <c r="D4" s="33"/>
      <c r="E4" s="33"/>
      <c r="F4" s="33"/>
      <c r="G4" s="34"/>
    </row>
    <row r="5" spans="1:7" ht="21">
      <c r="A5" s="22"/>
      <c r="B5" s="23" t="s">
        <v>315</v>
      </c>
      <c r="C5" s="50" t="s">
        <v>110</v>
      </c>
      <c r="D5" s="25"/>
      <c r="E5" s="23"/>
      <c r="F5" s="23"/>
      <c r="G5" s="23"/>
    </row>
    <row r="6" spans="1:7">
      <c r="A6" s="22"/>
      <c r="B6" s="23" t="s">
        <v>316</v>
      </c>
      <c r="C6" s="50" t="s">
        <v>110</v>
      </c>
      <c r="D6" s="25"/>
      <c r="E6" s="23"/>
      <c r="F6" s="23"/>
      <c r="G6" s="23"/>
    </row>
    <row r="7" spans="1:7">
      <c r="A7" s="22"/>
      <c r="B7" s="47" t="s">
        <v>287</v>
      </c>
      <c r="C7" s="50" t="s">
        <v>110</v>
      </c>
      <c r="D7" s="25"/>
      <c r="E7" s="23"/>
      <c r="F7" s="23"/>
      <c r="G7" s="23"/>
    </row>
    <row r="8" spans="1:7">
      <c r="A8" s="22"/>
      <c r="B8" s="47" t="s">
        <v>317</v>
      </c>
      <c r="C8" s="50" t="s">
        <v>110</v>
      </c>
      <c r="D8" s="25"/>
      <c r="E8" s="23"/>
      <c r="F8" s="23"/>
      <c r="G8" s="23"/>
    </row>
    <row r="9" spans="1:7" ht="21.95">
      <c r="A9" s="22"/>
      <c r="B9" s="48" t="s">
        <v>318</v>
      </c>
      <c r="C9" s="50" t="s">
        <v>110</v>
      </c>
      <c r="D9" s="25"/>
      <c r="E9" s="23"/>
      <c r="F9" s="23"/>
      <c r="G9" s="23"/>
    </row>
    <row r="10" spans="1:7">
      <c r="A10" s="46" t="s">
        <v>319</v>
      </c>
      <c r="B10" s="147" t="s">
        <v>320</v>
      </c>
      <c r="C10" s="148"/>
      <c r="D10" s="148"/>
      <c r="E10" s="148"/>
      <c r="F10" s="148"/>
      <c r="G10" s="149"/>
    </row>
    <row r="11" spans="1:7">
      <c r="A11" s="22"/>
      <c r="B11" s="47" t="s">
        <v>321</v>
      </c>
      <c r="C11" s="50" t="s">
        <v>110</v>
      </c>
      <c r="D11" s="25"/>
      <c r="E11" s="23"/>
      <c r="F11" s="23"/>
      <c r="G11" s="23"/>
    </row>
    <row r="12" spans="1:7">
      <c r="A12" s="22"/>
      <c r="B12" s="47" t="s">
        <v>322</v>
      </c>
      <c r="C12" s="50" t="s">
        <v>110</v>
      </c>
      <c r="D12" s="25"/>
      <c r="E12" s="23"/>
      <c r="F12" s="23"/>
      <c r="G12" s="23"/>
    </row>
    <row r="13" spans="1:7" ht="21.95">
      <c r="A13" s="22"/>
      <c r="B13" s="48" t="s">
        <v>323</v>
      </c>
      <c r="C13" s="50" t="s">
        <v>110</v>
      </c>
      <c r="D13" s="25"/>
      <c r="E13" s="23"/>
      <c r="F13" s="23"/>
      <c r="G13" s="23"/>
    </row>
    <row r="14" spans="1:7">
      <c r="A14" s="22"/>
      <c r="B14" s="47" t="s">
        <v>324</v>
      </c>
      <c r="C14" s="50" t="s">
        <v>110</v>
      </c>
      <c r="D14" s="25"/>
      <c r="E14" s="23"/>
      <c r="F14" s="23"/>
      <c r="G14" s="23"/>
    </row>
    <row r="15" spans="1:7">
      <c r="A15" s="22"/>
      <c r="B15" s="47" t="s">
        <v>325</v>
      </c>
      <c r="C15" s="50" t="s">
        <v>110</v>
      </c>
      <c r="D15" s="25"/>
      <c r="E15" s="23"/>
      <c r="F15" s="23"/>
      <c r="G15" s="23"/>
    </row>
    <row r="16" spans="1:7" ht="32.450000000000003">
      <c r="A16" s="22"/>
      <c r="B16" s="48" t="s">
        <v>326</v>
      </c>
      <c r="C16" s="50" t="s">
        <v>110</v>
      </c>
      <c r="D16" s="25"/>
      <c r="E16" s="23"/>
      <c r="F16" s="23"/>
      <c r="G16" s="23"/>
    </row>
    <row r="17" spans="1:7">
      <c r="A17" s="21" t="s">
        <v>91</v>
      </c>
      <c r="B17" s="143" t="s">
        <v>327</v>
      </c>
      <c r="C17" s="144"/>
      <c r="D17" s="144"/>
      <c r="E17" s="144"/>
      <c r="F17" s="144"/>
      <c r="G17" s="145"/>
    </row>
    <row r="18" spans="1:7">
      <c r="A18" s="46" t="s">
        <v>328</v>
      </c>
      <c r="B18" s="153" t="s">
        <v>314</v>
      </c>
      <c r="C18" s="154"/>
      <c r="D18" s="154"/>
      <c r="E18" s="154"/>
      <c r="F18" s="154"/>
      <c r="G18" s="155"/>
    </row>
    <row r="19" spans="1:7" ht="21">
      <c r="A19" s="22"/>
      <c r="B19" s="23" t="s">
        <v>329</v>
      </c>
      <c r="C19" s="50" t="s">
        <v>110</v>
      </c>
      <c r="D19" s="25"/>
      <c r="E19" s="23"/>
      <c r="F19" s="23"/>
      <c r="G19" s="23"/>
    </row>
    <row r="20" spans="1:7">
      <c r="A20" s="22"/>
      <c r="B20" s="23" t="s">
        <v>330</v>
      </c>
      <c r="C20" s="50" t="s">
        <v>110</v>
      </c>
      <c r="D20" s="25"/>
      <c r="E20" s="23"/>
      <c r="F20" s="23"/>
      <c r="G20" s="23"/>
    </row>
    <row r="21" spans="1:7">
      <c r="A21" s="46" t="s">
        <v>331</v>
      </c>
      <c r="B21" s="150" t="s">
        <v>320</v>
      </c>
      <c r="C21" s="151"/>
      <c r="D21" s="151"/>
      <c r="E21" s="151"/>
      <c r="F21" s="151"/>
      <c r="G21" s="152"/>
    </row>
    <row r="22" spans="1:7">
      <c r="A22" s="49"/>
      <c r="B22" s="23" t="s">
        <v>332</v>
      </c>
      <c r="C22" s="50" t="s">
        <v>110</v>
      </c>
      <c r="D22" s="50"/>
      <c r="E22" s="23"/>
      <c r="F22" s="23"/>
      <c r="G22" s="23"/>
    </row>
    <row r="23" spans="1:7">
      <c r="A23" s="49"/>
      <c r="B23" s="23" t="s">
        <v>333</v>
      </c>
      <c r="C23" s="50" t="s">
        <v>110</v>
      </c>
      <c r="D23" s="50"/>
      <c r="E23" s="23"/>
      <c r="F23" s="23"/>
      <c r="G23" s="23"/>
    </row>
    <row r="24" spans="1:7">
      <c r="A24" s="49"/>
      <c r="B24" s="23" t="s">
        <v>334</v>
      </c>
      <c r="C24" s="50" t="s">
        <v>110</v>
      </c>
      <c r="D24" s="50"/>
      <c r="E24" s="23"/>
      <c r="F24" s="23"/>
      <c r="G24" s="23"/>
    </row>
    <row r="25" spans="1:7">
      <c r="A25" s="49"/>
      <c r="B25" s="23" t="s">
        <v>335</v>
      </c>
      <c r="C25" s="50" t="s">
        <v>110</v>
      </c>
      <c r="D25" s="50"/>
      <c r="E25" s="23"/>
      <c r="F25" s="23"/>
      <c r="G25" s="23"/>
    </row>
    <row r="26" spans="1:7">
      <c r="A26" s="49"/>
      <c r="B26" s="23" t="s">
        <v>336</v>
      </c>
      <c r="C26" s="50" t="s">
        <v>110</v>
      </c>
      <c r="D26" s="50"/>
      <c r="E26" s="23"/>
      <c r="F26" s="23"/>
      <c r="G26" s="23"/>
    </row>
    <row r="27" spans="1:7">
      <c r="A27" s="22"/>
      <c r="B27" s="23" t="s">
        <v>337</v>
      </c>
      <c r="C27" s="50" t="s">
        <v>110</v>
      </c>
      <c r="D27" s="25"/>
      <c r="E27" s="23"/>
      <c r="F27" s="23"/>
      <c r="G27" s="23"/>
    </row>
    <row r="28" spans="1:7">
      <c r="A28" s="21" t="s">
        <v>92</v>
      </c>
      <c r="B28" s="143" t="s">
        <v>338</v>
      </c>
      <c r="C28" s="144"/>
      <c r="D28" s="144"/>
      <c r="E28" s="144"/>
      <c r="F28" s="144"/>
      <c r="G28" s="145"/>
    </row>
    <row r="29" spans="1:7">
      <c r="A29" s="46" t="s">
        <v>339</v>
      </c>
      <c r="B29" s="150" t="s">
        <v>320</v>
      </c>
      <c r="C29" s="151"/>
      <c r="D29" s="151"/>
      <c r="E29" s="151"/>
      <c r="F29" s="151"/>
      <c r="G29" s="152"/>
    </row>
    <row r="30" spans="1:7" ht="21">
      <c r="A30" s="22"/>
      <c r="B30" s="23" t="s">
        <v>340</v>
      </c>
      <c r="C30" s="50" t="s">
        <v>110</v>
      </c>
      <c r="D30" s="25"/>
      <c r="E30" s="23"/>
      <c r="F30" s="23"/>
      <c r="G30" s="23"/>
    </row>
    <row r="31" spans="1:7">
      <c r="A31" s="22"/>
      <c r="B31" s="23" t="s">
        <v>341</v>
      </c>
      <c r="C31" s="50" t="s">
        <v>110</v>
      </c>
      <c r="D31" s="25"/>
      <c r="E31" s="23"/>
      <c r="F31" s="23"/>
      <c r="G31" s="23"/>
    </row>
    <row r="32" spans="1:7">
      <c r="A32" s="22"/>
      <c r="B32" s="23" t="s">
        <v>342</v>
      </c>
      <c r="C32" s="50" t="s">
        <v>110</v>
      </c>
      <c r="D32" s="25"/>
      <c r="E32" s="23"/>
      <c r="F32" s="23"/>
      <c r="G32" s="23"/>
    </row>
    <row r="33" spans="1:7">
      <c r="A33" s="21" t="s">
        <v>93</v>
      </c>
      <c r="B33" s="143" t="s">
        <v>343</v>
      </c>
      <c r="C33" s="144"/>
      <c r="D33" s="144"/>
      <c r="E33" s="144"/>
      <c r="F33" s="144"/>
      <c r="G33" s="145"/>
    </row>
    <row r="34" spans="1:7">
      <c r="A34" s="46" t="s">
        <v>344</v>
      </c>
      <c r="B34" s="150" t="s">
        <v>314</v>
      </c>
      <c r="C34" s="151"/>
      <c r="D34" s="151"/>
      <c r="E34" s="151"/>
      <c r="F34" s="151"/>
      <c r="G34" s="152"/>
    </row>
    <row r="35" spans="1:7" ht="21">
      <c r="A35" s="22"/>
      <c r="B35" s="23" t="s">
        <v>345</v>
      </c>
      <c r="C35" s="50" t="s">
        <v>110</v>
      </c>
      <c r="D35" s="25"/>
      <c r="E35" s="23"/>
      <c r="F35" s="23"/>
      <c r="G35" s="23"/>
    </row>
    <row r="36" spans="1:7">
      <c r="A36" s="22"/>
      <c r="B36" s="23" t="s">
        <v>346</v>
      </c>
      <c r="C36" s="50" t="s">
        <v>110</v>
      </c>
      <c r="D36" s="25"/>
      <c r="E36" s="23"/>
      <c r="F36" s="23"/>
      <c r="G36" s="23"/>
    </row>
    <row r="37" spans="1:7">
      <c r="A37" s="22"/>
      <c r="B37" s="23" t="s">
        <v>347</v>
      </c>
      <c r="C37" s="50" t="s">
        <v>110</v>
      </c>
      <c r="D37" s="25"/>
      <c r="E37" s="23"/>
      <c r="F37" s="23"/>
      <c r="G37" s="23"/>
    </row>
    <row r="38" spans="1:7" ht="21">
      <c r="A38" s="22"/>
      <c r="B38" s="23" t="s">
        <v>348</v>
      </c>
      <c r="C38" s="50" t="s">
        <v>110</v>
      </c>
      <c r="D38" s="25"/>
      <c r="E38" s="23"/>
      <c r="F38" s="23"/>
      <c r="G38" s="23"/>
    </row>
    <row r="39" spans="1:7">
      <c r="A39" s="22"/>
      <c r="B39" s="23" t="s">
        <v>349</v>
      </c>
      <c r="C39" s="50" t="s">
        <v>110</v>
      </c>
      <c r="D39" s="25"/>
      <c r="E39" s="23"/>
      <c r="F39" s="23"/>
      <c r="G39" s="23"/>
    </row>
    <row r="40" spans="1:7">
      <c r="A40" s="46" t="s">
        <v>350</v>
      </c>
      <c r="B40" s="150" t="s">
        <v>320</v>
      </c>
      <c r="C40" s="151"/>
      <c r="D40" s="151"/>
      <c r="E40" s="151"/>
      <c r="F40" s="151"/>
      <c r="G40" s="152"/>
    </row>
    <row r="41" spans="1:7">
      <c r="A41" s="22"/>
      <c r="B41" s="23" t="s">
        <v>351</v>
      </c>
      <c r="C41" s="50" t="s">
        <v>110</v>
      </c>
      <c r="D41" s="25"/>
      <c r="E41" s="23"/>
      <c r="F41" s="23"/>
      <c r="G41" s="23"/>
    </row>
    <row r="42" spans="1:7">
      <c r="A42" s="22"/>
      <c r="B42" s="23" t="s">
        <v>352</v>
      </c>
      <c r="C42" s="50" t="s">
        <v>110</v>
      </c>
      <c r="D42" s="25"/>
      <c r="E42" s="23"/>
      <c r="F42" s="23"/>
      <c r="G42" s="23"/>
    </row>
    <row r="43" spans="1:7">
      <c r="A43" s="22"/>
      <c r="B43" s="23" t="s">
        <v>353</v>
      </c>
      <c r="C43" s="50" t="s">
        <v>110</v>
      </c>
      <c r="D43" s="25"/>
      <c r="E43" s="23"/>
      <c r="F43" s="23"/>
      <c r="G43" s="23"/>
    </row>
    <row r="44" spans="1:7">
      <c r="A44" s="22"/>
      <c r="B44" s="23" t="s">
        <v>354</v>
      </c>
      <c r="C44" s="50" t="s">
        <v>110</v>
      </c>
      <c r="D44" s="25"/>
      <c r="E44" s="23"/>
      <c r="F44" s="23"/>
      <c r="G44" s="23"/>
    </row>
    <row r="45" spans="1:7" ht="21">
      <c r="A45" s="22"/>
      <c r="B45" s="23" t="s">
        <v>355</v>
      </c>
      <c r="C45" s="50" t="s">
        <v>110</v>
      </c>
      <c r="D45" s="25"/>
      <c r="E45" s="23"/>
      <c r="F45" s="23"/>
      <c r="G45" s="23"/>
    </row>
    <row r="46" spans="1:7">
      <c r="A46" s="22"/>
      <c r="B46" s="23" t="s">
        <v>356</v>
      </c>
      <c r="C46" s="50" t="s">
        <v>110</v>
      </c>
      <c r="D46" s="25"/>
      <c r="E46" s="23"/>
      <c r="F46" s="23"/>
      <c r="G46" s="23"/>
    </row>
    <row r="47" spans="1:7">
      <c r="A47" s="21" t="s">
        <v>94</v>
      </c>
      <c r="B47" s="143" t="s">
        <v>46</v>
      </c>
      <c r="C47" s="144"/>
      <c r="D47" s="144"/>
      <c r="E47" s="144"/>
      <c r="F47" s="144"/>
      <c r="G47" s="145"/>
    </row>
    <row r="48" spans="1:7">
      <c r="A48" s="46" t="s">
        <v>357</v>
      </c>
      <c r="B48" s="150" t="s">
        <v>320</v>
      </c>
      <c r="C48" s="151"/>
      <c r="D48" s="151"/>
      <c r="E48" s="151"/>
      <c r="F48" s="151"/>
      <c r="G48" s="152"/>
    </row>
    <row r="49" spans="1:7">
      <c r="A49" s="22"/>
      <c r="B49" s="23" t="s">
        <v>279</v>
      </c>
      <c r="C49" s="50" t="s">
        <v>110</v>
      </c>
      <c r="D49" s="25"/>
      <c r="E49" s="23"/>
      <c r="F49" s="23"/>
      <c r="G49" s="23"/>
    </row>
    <row r="50" spans="1:7">
      <c r="A50" s="22"/>
      <c r="B50" s="23" t="s">
        <v>280</v>
      </c>
      <c r="C50" s="50" t="s">
        <v>110</v>
      </c>
      <c r="D50" s="25"/>
      <c r="E50" s="23"/>
      <c r="F50" s="23"/>
      <c r="G50" s="23"/>
    </row>
    <row r="51" spans="1:7">
      <c r="A51" s="22"/>
      <c r="B51" s="23" t="s">
        <v>281</v>
      </c>
      <c r="C51" s="50" t="s">
        <v>110</v>
      </c>
      <c r="D51" s="25"/>
      <c r="E51" s="23"/>
      <c r="F51" s="23"/>
      <c r="G51" s="23"/>
    </row>
    <row r="52" spans="1:7" ht="21">
      <c r="A52" s="22"/>
      <c r="B52" s="23" t="s">
        <v>358</v>
      </c>
      <c r="C52" s="50" t="s">
        <v>110</v>
      </c>
      <c r="D52" s="25"/>
      <c r="E52" s="23"/>
      <c r="F52" s="23"/>
      <c r="G52" s="23"/>
    </row>
    <row r="53" spans="1:7">
      <c r="A53" s="21" t="s">
        <v>95</v>
      </c>
      <c r="B53" s="143" t="s">
        <v>359</v>
      </c>
      <c r="C53" s="144"/>
      <c r="D53" s="144"/>
      <c r="E53" s="144"/>
      <c r="F53" s="144"/>
      <c r="G53" s="145"/>
    </row>
    <row r="54" spans="1:7">
      <c r="A54" s="46" t="s">
        <v>360</v>
      </c>
      <c r="B54" s="150" t="s">
        <v>320</v>
      </c>
      <c r="C54" s="151"/>
      <c r="D54" s="151"/>
      <c r="E54" s="151"/>
      <c r="F54" s="151"/>
      <c r="G54" s="152"/>
    </row>
    <row r="55" spans="1:7">
      <c r="A55" s="22"/>
      <c r="B55" s="23" t="s">
        <v>361</v>
      </c>
      <c r="C55" s="50" t="s">
        <v>110</v>
      </c>
      <c r="D55" s="25"/>
      <c r="E55" s="23"/>
      <c r="F55" s="23"/>
      <c r="G55" s="23"/>
    </row>
    <row r="56" spans="1:7">
      <c r="A56" s="22"/>
      <c r="B56" s="23" t="s">
        <v>241</v>
      </c>
      <c r="C56" s="50" t="s">
        <v>110</v>
      </c>
      <c r="D56" s="25"/>
      <c r="E56" s="23"/>
      <c r="F56" s="23"/>
      <c r="G56" s="23"/>
    </row>
    <row r="57" spans="1:7" ht="21">
      <c r="A57" s="22"/>
      <c r="B57" s="23" t="s">
        <v>362</v>
      </c>
      <c r="C57" s="50" t="s">
        <v>110</v>
      </c>
      <c r="D57" s="25"/>
      <c r="E57" s="23"/>
      <c r="F57" s="23"/>
      <c r="G57" s="23"/>
    </row>
    <row r="58" spans="1:7">
      <c r="A58" s="21" t="s">
        <v>96</v>
      </c>
      <c r="B58" s="143" t="s">
        <v>363</v>
      </c>
      <c r="C58" s="144"/>
      <c r="D58" s="144"/>
      <c r="E58" s="144"/>
      <c r="F58" s="144"/>
      <c r="G58" s="145"/>
    </row>
    <row r="59" spans="1:7">
      <c r="A59" s="46" t="s">
        <v>364</v>
      </c>
      <c r="B59" s="150" t="s">
        <v>314</v>
      </c>
      <c r="C59" s="151"/>
      <c r="D59" s="151"/>
      <c r="E59" s="151"/>
      <c r="F59" s="151"/>
      <c r="G59" s="152"/>
    </row>
    <row r="60" spans="1:7">
      <c r="A60" s="22"/>
      <c r="B60" s="23" t="s">
        <v>365</v>
      </c>
      <c r="C60" s="50" t="s">
        <v>110</v>
      </c>
      <c r="D60" s="25"/>
      <c r="E60" s="23"/>
      <c r="F60" s="23"/>
      <c r="G60" s="23"/>
    </row>
    <row r="61" spans="1:7">
      <c r="A61" s="22"/>
      <c r="B61" s="23" t="s">
        <v>366</v>
      </c>
      <c r="C61" s="50" t="s">
        <v>110</v>
      </c>
      <c r="D61" s="25"/>
      <c r="E61" s="23"/>
      <c r="F61" s="23"/>
      <c r="G61" s="23"/>
    </row>
    <row r="62" spans="1:7">
      <c r="A62" s="46" t="s">
        <v>367</v>
      </c>
      <c r="B62" s="150" t="s">
        <v>320</v>
      </c>
      <c r="C62" s="151"/>
      <c r="D62" s="151"/>
      <c r="E62" s="151"/>
      <c r="F62" s="151"/>
      <c r="G62" s="152"/>
    </row>
    <row r="63" spans="1:7">
      <c r="A63" s="22"/>
      <c r="B63" s="23" t="s">
        <v>368</v>
      </c>
      <c r="C63" s="50" t="s">
        <v>110</v>
      </c>
      <c r="D63" s="25"/>
      <c r="E63" s="23"/>
      <c r="F63" s="23"/>
      <c r="G63" s="23"/>
    </row>
    <row r="64" spans="1:7" ht="20.100000000000001" customHeight="1">
      <c r="A64" s="22"/>
      <c r="B64" s="51" t="s">
        <v>369</v>
      </c>
      <c r="C64" s="50" t="s">
        <v>110</v>
      </c>
      <c r="D64" s="25"/>
      <c r="E64" s="23"/>
      <c r="F64" s="23"/>
      <c r="G64" s="23"/>
    </row>
    <row r="65" spans="1:7">
      <c r="A65" s="22"/>
      <c r="B65" s="23" t="s">
        <v>370</v>
      </c>
      <c r="C65" s="50" t="s">
        <v>110</v>
      </c>
      <c r="D65" s="25"/>
      <c r="E65" s="23"/>
      <c r="F65" s="23"/>
      <c r="G65" s="23"/>
    </row>
    <row r="66" spans="1:7">
      <c r="A66" s="22"/>
      <c r="B66" s="23" t="s">
        <v>371</v>
      </c>
      <c r="C66" s="50" t="s">
        <v>110</v>
      </c>
      <c r="D66" s="25"/>
      <c r="E66" s="23"/>
      <c r="F66" s="23"/>
      <c r="G66" s="23"/>
    </row>
    <row r="67" spans="1:7">
      <c r="A67" s="21" t="s">
        <v>97</v>
      </c>
      <c r="B67" s="143" t="s">
        <v>372</v>
      </c>
      <c r="C67" s="144"/>
      <c r="D67" s="144"/>
      <c r="E67" s="144"/>
      <c r="F67" s="144"/>
      <c r="G67" s="145"/>
    </row>
    <row r="68" spans="1:7">
      <c r="A68" s="46" t="s">
        <v>373</v>
      </c>
      <c r="B68" s="150" t="s">
        <v>320</v>
      </c>
      <c r="C68" s="151"/>
      <c r="D68" s="151"/>
      <c r="E68" s="151"/>
      <c r="F68" s="151"/>
      <c r="G68" s="152"/>
    </row>
    <row r="69" spans="1:7">
      <c r="A69" s="22"/>
      <c r="B69" s="23" t="s">
        <v>241</v>
      </c>
      <c r="C69" s="50" t="s">
        <v>110</v>
      </c>
      <c r="D69" s="25"/>
      <c r="E69" s="23"/>
      <c r="F69" s="23"/>
      <c r="G69" s="23"/>
    </row>
    <row r="70" spans="1:7">
      <c r="A70" s="22"/>
      <c r="B70" s="23" t="s">
        <v>374</v>
      </c>
      <c r="C70" s="50" t="s">
        <v>110</v>
      </c>
      <c r="D70" s="25"/>
      <c r="E70" s="23"/>
      <c r="F70" s="23"/>
      <c r="G70" s="23"/>
    </row>
    <row r="71" spans="1:7">
      <c r="A71" s="22"/>
      <c r="B71" s="23" t="s">
        <v>375</v>
      </c>
      <c r="C71" s="50" t="s">
        <v>110</v>
      </c>
      <c r="D71" s="25"/>
      <c r="E71" s="23"/>
      <c r="F71" s="23"/>
      <c r="G71" s="23"/>
    </row>
    <row r="72" spans="1:7" ht="21">
      <c r="A72" s="22"/>
      <c r="B72" s="23" t="s">
        <v>376</v>
      </c>
      <c r="C72" s="50" t="s">
        <v>110</v>
      </c>
      <c r="D72" s="25"/>
      <c r="E72" s="23"/>
      <c r="F72" s="23"/>
      <c r="G72" s="23"/>
    </row>
    <row r="73" spans="1:7">
      <c r="A73" s="22"/>
      <c r="B73" s="23" t="s">
        <v>377</v>
      </c>
      <c r="C73" s="50" t="s">
        <v>110</v>
      </c>
      <c r="D73" s="25"/>
      <c r="E73" s="23"/>
      <c r="F73" s="23"/>
      <c r="G73" s="23"/>
    </row>
    <row r="74" spans="1:7" ht="21">
      <c r="A74" s="22"/>
      <c r="B74" s="51" t="s">
        <v>378</v>
      </c>
      <c r="C74" s="50" t="s">
        <v>110</v>
      </c>
      <c r="D74" s="25"/>
      <c r="E74" s="23"/>
      <c r="F74" s="23"/>
      <c r="G74" s="23"/>
    </row>
    <row r="75" spans="1:7" ht="21">
      <c r="A75" s="22"/>
      <c r="B75" s="23" t="s">
        <v>379</v>
      </c>
      <c r="C75" s="50" t="s">
        <v>110</v>
      </c>
      <c r="D75" s="25"/>
      <c r="E75" s="23"/>
      <c r="F75" s="23"/>
      <c r="G75" s="23"/>
    </row>
  </sheetData>
  <mergeCells count="19">
    <mergeCell ref="B48:G48"/>
    <mergeCell ref="B54:G54"/>
    <mergeCell ref="B59:G59"/>
    <mergeCell ref="B62:G62"/>
    <mergeCell ref="B68:G68"/>
    <mergeCell ref="B58:G58"/>
    <mergeCell ref="B67:G67"/>
    <mergeCell ref="B53:G53"/>
    <mergeCell ref="A1:B1"/>
    <mergeCell ref="B17:G17"/>
    <mergeCell ref="B28:G28"/>
    <mergeCell ref="B33:G33"/>
    <mergeCell ref="B47:G47"/>
    <mergeCell ref="B10:G10"/>
    <mergeCell ref="B34:G34"/>
    <mergeCell ref="B40:G40"/>
    <mergeCell ref="B29:G29"/>
    <mergeCell ref="B21:G21"/>
    <mergeCell ref="B18:G18"/>
  </mergeCells>
  <phoneticPr fontId="2" type="noConversion"/>
  <conditionalFormatting sqref="D5:D9 D11:D16 D19:D20 D22:D27">
    <cfRule type="expression" dxfId="122" priority="189">
      <formula>IF(D5="Partial",1,0)</formula>
    </cfRule>
    <cfRule type="expression" dxfId="121" priority="190">
      <formula>IF(D5="No",1,0)</formula>
    </cfRule>
    <cfRule type="expression" dxfId="120" priority="191">
      <formula>IF(D5="Not Assessed",1,0)</formula>
    </cfRule>
    <cfRule type="expression" dxfId="119" priority="192">
      <formula>IF(D5="Yes",1,0)</formula>
    </cfRule>
  </conditionalFormatting>
  <conditionalFormatting sqref="C32:D32 D30:D31">
    <cfRule type="expression" dxfId="118" priority="181">
      <formula>IF(C30="Partial",1,0)</formula>
    </cfRule>
    <cfRule type="expression" dxfId="117" priority="182">
      <formula>IF(C30="No",1,0)</formula>
    </cfRule>
    <cfRule type="expression" dxfId="116" priority="183">
      <formula>IF(C30="Not Assessed",1,0)</formula>
    </cfRule>
    <cfRule type="expression" dxfId="115" priority="184">
      <formula>IF(C30="Yes",1,0)</formula>
    </cfRule>
  </conditionalFormatting>
  <conditionalFormatting sqref="D35:D39 D41:D46">
    <cfRule type="expression" dxfId="114" priority="177">
      <formula>IF(D35="Partial",1,0)</formula>
    </cfRule>
    <cfRule type="expression" dxfId="113" priority="178">
      <formula>IF(D35="No",1,0)</formula>
    </cfRule>
    <cfRule type="expression" dxfId="112" priority="179">
      <formula>IF(D35="Not Assessed",1,0)</formula>
    </cfRule>
    <cfRule type="expression" dxfId="111" priority="180">
      <formula>IF(D35="Yes",1,0)</formula>
    </cfRule>
  </conditionalFormatting>
  <conditionalFormatting sqref="D49:D52">
    <cfRule type="expression" dxfId="110" priority="173">
      <formula>IF(D49="Partial",1,0)</formula>
    </cfRule>
    <cfRule type="expression" dxfId="109" priority="174">
      <formula>IF(D49="No",1,0)</formula>
    </cfRule>
    <cfRule type="expression" dxfId="108" priority="175">
      <formula>IF(D49="Not Assessed",1,0)</formula>
    </cfRule>
    <cfRule type="expression" dxfId="107" priority="176">
      <formula>IF(D49="Yes",1,0)</formula>
    </cfRule>
  </conditionalFormatting>
  <conditionalFormatting sqref="C57:D57 D55:D56">
    <cfRule type="expression" dxfId="106" priority="169">
      <formula>IF(C55="Partial",1,0)</formula>
    </cfRule>
    <cfRule type="expression" dxfId="105" priority="170">
      <formula>IF(C55="No",1,0)</formula>
    </cfRule>
    <cfRule type="expression" dxfId="104" priority="171">
      <formula>IF(C55="Not Assessed",1,0)</formula>
    </cfRule>
    <cfRule type="expression" dxfId="103" priority="172">
      <formula>IF(C55="Yes",1,0)</formula>
    </cfRule>
  </conditionalFormatting>
  <conditionalFormatting sqref="D60:D61 D63:D66">
    <cfRule type="expression" dxfId="102" priority="165">
      <formula>IF(D60="Partial",1,0)</formula>
    </cfRule>
    <cfRule type="expression" dxfId="101" priority="166">
      <formula>IF(D60="No",1,0)</formula>
    </cfRule>
    <cfRule type="expression" dxfId="100" priority="167">
      <formula>IF(D60="Not Assessed",1,0)</formula>
    </cfRule>
    <cfRule type="expression" dxfId="99" priority="168">
      <formula>IF(D60="Yes",1,0)</formula>
    </cfRule>
  </conditionalFormatting>
  <conditionalFormatting sqref="C75:D75 D69:D74">
    <cfRule type="expression" dxfId="98" priority="161">
      <formula>IF(C69="Partial",1,0)</formula>
    </cfRule>
    <cfRule type="expression" dxfId="97" priority="162">
      <formula>IF(C69="No",1,0)</formula>
    </cfRule>
    <cfRule type="expression" dxfId="96" priority="163">
      <formula>IF(C69="Not Assessed",1,0)</formula>
    </cfRule>
    <cfRule type="expression" dxfId="95" priority="164">
      <formula>IF(C69="Yes",1,0)</formula>
    </cfRule>
  </conditionalFormatting>
  <conditionalFormatting sqref="C37">
    <cfRule type="expression" dxfId="94" priority="97">
      <formula>IF(C37="Partial",1,0)</formula>
    </cfRule>
    <cfRule type="expression" dxfId="93" priority="98">
      <formula>IF(C37="No",1,0)</formula>
    </cfRule>
    <cfRule type="expression" dxfId="92" priority="99">
      <formula>IF(C37="Not Assessed",1,0)</formula>
    </cfRule>
    <cfRule type="expression" dxfId="91" priority="100">
      <formula>IF(C37="Yes",1,0)</formula>
    </cfRule>
  </conditionalFormatting>
  <conditionalFormatting sqref="C9">
    <cfRule type="expression" dxfId="90" priority="85">
      <formula>IF(C9="Partial",1,0)</formula>
    </cfRule>
    <cfRule type="expression" dxfId="89" priority="86">
      <formula>IF(C9="No",1,0)</formula>
    </cfRule>
    <cfRule type="expression" dxfId="88" priority="87">
      <formula>IF(C9="Not Assessed",1,0)</formula>
    </cfRule>
    <cfRule type="expression" dxfId="87" priority="88">
      <formula>IF(C9="Yes",1,0)</formula>
    </cfRule>
  </conditionalFormatting>
  <conditionalFormatting sqref="C19:C20">
    <cfRule type="expression" dxfId="86" priority="81">
      <formula>IF(C19="Partial",1,0)</formula>
    </cfRule>
    <cfRule type="expression" dxfId="85" priority="82">
      <formula>IF(C19="No",1,0)</formula>
    </cfRule>
    <cfRule type="expression" dxfId="84" priority="83">
      <formula>IF(C19="Not Assessed",1,0)</formula>
    </cfRule>
    <cfRule type="expression" dxfId="83" priority="84">
      <formula>IF(C19="Yes",1,0)</formula>
    </cfRule>
  </conditionalFormatting>
  <conditionalFormatting sqref="C22:C23">
    <cfRule type="expression" dxfId="82" priority="77">
      <formula>IF(C22="Partial",1,0)</formula>
    </cfRule>
    <cfRule type="expression" dxfId="81" priority="78">
      <formula>IF(C22="No",1,0)</formula>
    </cfRule>
    <cfRule type="expression" dxfId="80" priority="79">
      <formula>IF(C22="Not Assessed",1,0)</formula>
    </cfRule>
    <cfRule type="expression" dxfId="79" priority="80">
      <formula>IF(C22="Yes",1,0)</formula>
    </cfRule>
  </conditionalFormatting>
  <conditionalFormatting sqref="C30:C31">
    <cfRule type="expression" dxfId="78" priority="73">
      <formula>IF(C30="Partial",1,0)</formula>
    </cfRule>
    <cfRule type="expression" dxfId="77" priority="74">
      <formula>IF(C30="No",1,0)</formula>
    </cfRule>
    <cfRule type="expression" dxfId="76" priority="75">
      <formula>IF(C30="Not Assessed",1,0)</formula>
    </cfRule>
    <cfRule type="expression" dxfId="75" priority="76">
      <formula>IF(C30="Yes",1,0)</formula>
    </cfRule>
  </conditionalFormatting>
  <conditionalFormatting sqref="C35:C36">
    <cfRule type="expression" dxfId="74" priority="69">
      <formula>IF(C35="Partial",1,0)</formula>
    </cfRule>
    <cfRule type="expression" dxfId="73" priority="70">
      <formula>IF(C35="No",1,0)</formula>
    </cfRule>
    <cfRule type="expression" dxfId="72" priority="71">
      <formula>IF(C35="Not Assessed",1,0)</formula>
    </cfRule>
    <cfRule type="expression" dxfId="71" priority="72">
      <formula>IF(C35="Yes",1,0)</formula>
    </cfRule>
  </conditionalFormatting>
  <conditionalFormatting sqref="C41:C46">
    <cfRule type="expression" dxfId="70" priority="65">
      <formula>IF(C41="Partial",1,0)</formula>
    </cfRule>
    <cfRule type="expression" dxfId="69" priority="66">
      <formula>IF(C41="No",1,0)</formula>
    </cfRule>
    <cfRule type="expression" dxfId="68" priority="67">
      <formula>IF(C41="Not Assessed",1,0)</formula>
    </cfRule>
    <cfRule type="expression" dxfId="67" priority="68">
      <formula>IF(C41="Yes",1,0)</formula>
    </cfRule>
  </conditionalFormatting>
  <conditionalFormatting sqref="C49:C52">
    <cfRule type="expression" dxfId="66" priority="61">
      <formula>IF(C49="Partial",1,0)</formula>
    </cfRule>
    <cfRule type="expression" dxfId="65" priority="62">
      <formula>IF(C49="No",1,0)</formula>
    </cfRule>
    <cfRule type="expression" dxfId="64" priority="63">
      <formula>IF(C49="Not Assessed",1,0)</formula>
    </cfRule>
    <cfRule type="expression" dxfId="63" priority="64">
      <formula>IF(C49="Yes",1,0)</formula>
    </cfRule>
  </conditionalFormatting>
  <conditionalFormatting sqref="C55:C56">
    <cfRule type="expression" dxfId="62" priority="57">
      <formula>IF(C55="Partial",1,0)</formula>
    </cfRule>
    <cfRule type="expression" dxfId="61" priority="58">
      <formula>IF(C55="No",1,0)</formula>
    </cfRule>
    <cfRule type="expression" dxfId="60" priority="59">
      <formula>IF(C55="Not Assessed",1,0)</formula>
    </cfRule>
    <cfRule type="expression" dxfId="59" priority="60">
      <formula>IF(C55="Yes",1,0)</formula>
    </cfRule>
  </conditionalFormatting>
  <conditionalFormatting sqref="C69:C70">
    <cfRule type="expression" dxfId="58" priority="53">
      <formula>IF(C69="Partial",1,0)</formula>
    </cfRule>
    <cfRule type="expression" dxfId="57" priority="54">
      <formula>IF(C69="No",1,0)</formula>
    </cfRule>
    <cfRule type="expression" dxfId="56" priority="55">
      <formula>IF(C69="Not Assessed",1,0)</formula>
    </cfRule>
    <cfRule type="expression" dxfId="55" priority="56">
      <formula>IF(C69="Yes",1,0)</formula>
    </cfRule>
  </conditionalFormatting>
  <conditionalFormatting sqref="C71:C72">
    <cfRule type="expression" dxfId="54" priority="49">
      <formula>IF(C71="Partial",1,0)</formula>
    </cfRule>
    <cfRule type="expression" dxfId="53" priority="50">
      <formula>IF(C71="No",1,0)</formula>
    </cfRule>
    <cfRule type="expression" dxfId="52" priority="51">
      <formula>IF(C71="Not Assessed",1,0)</formula>
    </cfRule>
    <cfRule type="expression" dxfId="51" priority="52">
      <formula>IF(C71="Yes",1,0)</formula>
    </cfRule>
  </conditionalFormatting>
  <conditionalFormatting sqref="C73:C74">
    <cfRule type="expression" dxfId="50" priority="45">
      <formula>IF(C73="Partial",1,0)</formula>
    </cfRule>
    <cfRule type="expression" dxfId="49" priority="46">
      <formula>IF(C73="No",1,0)</formula>
    </cfRule>
    <cfRule type="expression" dxfId="48" priority="47">
      <formula>IF(C73="Not Assessed",1,0)</formula>
    </cfRule>
    <cfRule type="expression" dxfId="47" priority="48">
      <formula>IF(C73="Yes",1,0)</formula>
    </cfRule>
  </conditionalFormatting>
  <conditionalFormatting sqref="C63:C64">
    <cfRule type="expression" dxfId="46" priority="41">
      <formula>IF(C63="Partial",1,0)</formula>
    </cfRule>
    <cfRule type="expression" dxfId="45" priority="42">
      <formula>IF(C63="No",1,0)</formula>
    </cfRule>
    <cfRule type="expression" dxfId="44" priority="43">
      <formula>IF(C63="Not Assessed",1,0)</formula>
    </cfRule>
    <cfRule type="expression" dxfId="43" priority="44">
      <formula>IF(C63="Yes",1,0)</formula>
    </cfRule>
  </conditionalFormatting>
  <conditionalFormatting sqref="C65:C66">
    <cfRule type="expression" dxfId="42" priority="37">
      <formula>IF(C65="Partial",1,0)</formula>
    </cfRule>
    <cfRule type="expression" dxfId="41" priority="38">
      <formula>IF(C65="No",1,0)</formula>
    </cfRule>
    <cfRule type="expression" dxfId="40" priority="39">
      <formula>IF(C65="Not Assessed",1,0)</formula>
    </cfRule>
    <cfRule type="expression" dxfId="39" priority="40">
      <formula>IF(C65="Yes",1,0)</formula>
    </cfRule>
  </conditionalFormatting>
  <conditionalFormatting sqref="C60:C61">
    <cfRule type="expression" dxfId="38" priority="33">
      <formula>IF(C60="Partial",1,0)</formula>
    </cfRule>
    <cfRule type="expression" dxfId="37" priority="34">
      <formula>IF(C60="No",1,0)</formula>
    </cfRule>
    <cfRule type="expression" dxfId="36" priority="35">
      <formula>IF(C60="Not Assessed",1,0)</formula>
    </cfRule>
    <cfRule type="expression" dxfId="35" priority="36">
      <formula>IF(C60="Yes",1,0)</formula>
    </cfRule>
  </conditionalFormatting>
  <conditionalFormatting sqref="C5:C6">
    <cfRule type="expression" dxfId="34" priority="29">
      <formula>IF(C5="Partial",1,0)</formula>
    </cfRule>
    <cfRule type="expression" dxfId="33" priority="30">
      <formula>IF(C5="No",1,0)</formula>
    </cfRule>
    <cfRule type="expression" dxfId="32" priority="31">
      <formula>IF(C5="Not Assessed",1,0)</formula>
    </cfRule>
    <cfRule type="expression" dxfId="31" priority="32">
      <formula>IF(C5="Yes",1,0)</formula>
    </cfRule>
  </conditionalFormatting>
  <conditionalFormatting sqref="C7:C8">
    <cfRule type="expression" dxfId="30" priority="25">
      <formula>IF(C7="Partial",1,0)</formula>
    </cfRule>
    <cfRule type="expression" dxfId="29" priority="26">
      <formula>IF(C7="No",1,0)</formula>
    </cfRule>
    <cfRule type="expression" dxfId="28" priority="27">
      <formula>IF(C7="Not Assessed",1,0)</formula>
    </cfRule>
    <cfRule type="expression" dxfId="27" priority="28">
      <formula>IF(C7="Yes",1,0)</formula>
    </cfRule>
  </conditionalFormatting>
  <conditionalFormatting sqref="C11:C12">
    <cfRule type="expression" dxfId="26" priority="21">
      <formula>IF(C11="Partial",1,0)</formula>
    </cfRule>
    <cfRule type="expression" dxfId="25" priority="22">
      <formula>IF(C11="No",1,0)</formula>
    </cfRule>
    <cfRule type="expression" dxfId="24" priority="23">
      <formula>IF(C11="Not Assessed",1,0)</formula>
    </cfRule>
    <cfRule type="expression" dxfId="23" priority="24">
      <formula>IF(C11="Yes",1,0)</formula>
    </cfRule>
  </conditionalFormatting>
  <conditionalFormatting sqref="C13:C14">
    <cfRule type="expression" dxfId="22" priority="17">
      <formula>IF(C13="Partial",1,0)</formula>
    </cfRule>
    <cfRule type="expression" dxfId="21" priority="18">
      <formula>IF(C13="No",1,0)</formula>
    </cfRule>
    <cfRule type="expression" dxfId="20" priority="19">
      <formula>IF(C13="Not Assessed",1,0)</formula>
    </cfRule>
    <cfRule type="expression" dxfId="19" priority="20">
      <formula>IF(C13="Yes",1,0)</formula>
    </cfRule>
  </conditionalFormatting>
  <conditionalFormatting sqref="C15:C16">
    <cfRule type="expression" dxfId="18" priority="13">
      <formula>IF(C15="Partial",1,0)</formula>
    </cfRule>
    <cfRule type="expression" dxfId="17" priority="14">
      <formula>IF(C15="No",1,0)</formula>
    </cfRule>
    <cfRule type="expression" dxfId="16" priority="15">
      <formula>IF(C15="Not Assessed",1,0)</formula>
    </cfRule>
    <cfRule type="expression" dxfId="15" priority="16">
      <formula>IF(C15="Yes",1,0)</formula>
    </cfRule>
  </conditionalFormatting>
  <conditionalFormatting sqref="C24:C25">
    <cfRule type="expression" dxfId="14" priority="9">
      <formula>IF(C24="Partial",1,0)</formula>
    </cfRule>
    <cfRule type="expression" dxfId="13" priority="10">
      <formula>IF(C24="No",1,0)</formula>
    </cfRule>
    <cfRule type="expression" dxfId="12" priority="11">
      <formula>IF(C24="Not Assessed",1,0)</formula>
    </cfRule>
    <cfRule type="expression" dxfId="11" priority="12">
      <formula>IF(C24="Yes",1,0)</formula>
    </cfRule>
  </conditionalFormatting>
  <conditionalFormatting sqref="C26:C27">
    <cfRule type="expression" dxfId="10" priority="5">
      <formula>IF(C26="Partial",1,0)</formula>
    </cfRule>
    <cfRule type="expression" dxfId="9" priority="6">
      <formula>IF(C26="No",1,0)</formula>
    </cfRule>
    <cfRule type="expression" dxfId="8" priority="7">
      <formula>IF(C26="Not Assessed",1,0)</formula>
    </cfRule>
    <cfRule type="expression" dxfId="7" priority="8">
      <formula>IF(C26="Yes",1,0)</formula>
    </cfRule>
  </conditionalFormatting>
  <conditionalFormatting sqref="C38:C39">
    <cfRule type="expression" dxfId="6" priority="1">
      <formula>IF(C38="Partial",1,0)</formula>
    </cfRule>
    <cfRule type="expression" dxfId="5" priority="2">
      <formula>IF(C38="No",1,0)</formula>
    </cfRule>
    <cfRule type="expression" dxfId="4" priority="3">
      <formula>IF(C38="Not Assessed",1,0)</formula>
    </cfRule>
    <cfRule type="expression" dxfId="3" priority="4">
      <formula>IF(C38="Yes",1,0)</formula>
    </cfRule>
  </conditionalFormatting>
  <dataValidations count="1">
    <dataValidation type="list" showInputMessage="1" showErrorMessage="1" sqref="C41:C46 C69:C75 C11:C16 C19:C20 C30:C32 C22:C27 C55:C57 C3:C9 C63:C66 C60:C61 C49:C52 C35:C39" xr:uid="{80D65FCB-41BF-475E-A7A2-F7F6C2985431}">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verticalDpi="0" r:id="rId1"/>
  <headerFooter>
    <oddFooter>&amp;C_x000D_&amp;1#&amp;"Verdana"&amp;7&amp;K000000 Confidential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G33"/>
  <sheetViews>
    <sheetView zoomScale="85" zoomScaleNormal="85" workbookViewId="0">
      <selection activeCell="H2" sqref="H2"/>
    </sheetView>
  </sheetViews>
  <sheetFormatPr defaultRowHeight="14.45"/>
  <cols>
    <col min="1" max="1" width="1.5703125" customWidth="1"/>
    <col min="5" max="5" width="88.28515625" customWidth="1"/>
    <col min="6" max="6" width="25.5703125" bestFit="1" customWidth="1"/>
    <col min="7" max="7" width="19" bestFit="1" customWidth="1"/>
  </cols>
  <sheetData>
    <row r="2" spans="2:7" ht="33.950000000000003" customHeight="1">
      <c r="B2" s="85" t="s">
        <v>84</v>
      </c>
      <c r="C2" s="85"/>
      <c r="D2" s="85"/>
      <c r="E2" s="85"/>
      <c r="F2" s="62">
        <f>AVERAGE(F3,F10,F15,F20,F25)</f>
        <v>0</v>
      </c>
      <c r="G2" s="62">
        <f>Weights!F8</f>
        <v>0</v>
      </c>
    </row>
    <row r="3" spans="2:7">
      <c r="B3" s="168">
        <v>3</v>
      </c>
      <c r="C3" s="169" t="s">
        <v>85</v>
      </c>
      <c r="D3" s="169"/>
      <c r="E3" s="169"/>
      <c r="F3" s="170">
        <f>AVERAGE(F4:F9)</f>
        <v>0</v>
      </c>
      <c r="G3" s="170">
        <f>AVERAGE(G4:G9)</f>
        <v>0</v>
      </c>
    </row>
    <row r="4" spans="2:7">
      <c r="B4" s="58">
        <v>3.1</v>
      </c>
      <c r="C4" s="172" t="str">
        <f>'3. Enabling'!$B$3</f>
        <v>Roles and Responsibilities</v>
      </c>
      <c r="D4" s="173"/>
      <c r="E4" s="174"/>
      <c r="F4" s="175">
        <f>(
  SUM(
    COUNTIF('3. Enabling'!C5:C6,   "&lt;&gt;Not Assessed"),
    COUNTIF('3. Enabling'!C8:C11,  "&lt;&gt;Not Assessed"),
    COUNTIF('3. Enabling'!C13:C17, "&lt;&gt;Not Assessed")
  )
  /
  SUM(
    COUNTA('3. Enabling'!C5:C6),
    COUNTA('3. Enabling'!C8:C11),
    COUNTA('3. Enabling'!C13:C17)
  )
  +
  SUM(
    COUNTIF('3. Enabling'!C5:C6,   "&lt;&gt;Not Assessed"),
    COUNTIF('3. Enabling'!C8:C11,  "&lt;&gt;Not Assessed"),
    COUNTIF('3. Enabling'!C13:C17, "&lt;&gt;Not Assessed")
  )
  /
  SUM(
    COUNTA('3. Enabling'!C5:C6),
    COUNTA('3. Enabling'!C8:C11),
    COUNTA('3. Enabling'!C13:C17)
  )
)/2</f>
        <v>0</v>
      </c>
      <c r="G4" s="176">
        <f>(
   (COUNTIF('3. Enabling'!C5:C6,  "Yes")*1 + COUNTIF('3. Enabling'!C5:C6,  "Partial")*0.5)
 + (COUNTIF('3. Enabling'!C8:C11, "Yes")*1 + COUNTIF('3. Enabling'!C8:C11, "Partial")*0.5)
 + (COUNTIF('3. Enabling'!C13:C17,"Yes")*1 + COUNTIF('3. Enabling'!C13:C17,"Partial")*0.5)
)
/
(
   COUNTA('3. Enabling'!C5:C6)
 + COUNTA('3. Enabling'!C8:C11)
 + COUNTA('3. Enabling'!C13:C17)
)</f>
        <v>0</v>
      </c>
    </row>
    <row r="5" spans="2:7">
      <c r="B5" s="58">
        <v>3.2</v>
      </c>
      <c r="C5" s="172" t="str">
        <f>'3. Enabling'!$B$18</f>
        <v>Standardisation of Contractor's Requirements</v>
      </c>
      <c r="D5" s="173"/>
      <c r="E5" s="174"/>
      <c r="F5" s="176">
        <f>(
  SUM(
    COUNTIFS('3. Enabling'!C12:C16, "&lt;&gt;Not Assessed",'3. Enabling'!C12:C16, "&lt;&gt;"),
    COUNTIFS('3. Enabling'!C18:C27, "&lt;&gt;Not Assessed",'3. Enabling'!C18:C27, "&lt;&gt;"),
    COUNTIFS('3. Enabling'!C29:C32, "&lt;&gt;Not Assessed",'3. Enabling'!C29:C32, "&lt;&gt;")
  )
  /
  SUM(
    COUNTA('3. Enabling'!C12:C16),
    COUNTA('3. Enabling'!C18:C27),
    COUNTA('3. Enabling'!C29:C32)
  )
  +
  SUM(
    COUNTIFS('3. Enabling'!C12:C16, "&lt;&gt;Not Assessed",'3. Enabling'!C12:C16, "&lt;&gt;"),
    COUNTIFS('3. Enabling'!C18:C27, "&lt;&gt;Not Assessed",'3. Enabling'!C18:C27, "&lt;&gt;"),
    COUNTIFS('3. Enabling'!C29:C32, "&lt;&gt;Not Assessed",'3. Enabling'!C29:C32, "&lt;&gt;")
  )
  /
  SUM(
    COUNTA('3. Enabling'!C12:C16),
    COUNTA('3. Enabling'!C18:C27),
    COUNTA('3. Enabling'!C29:C32)
  )
)/2</f>
        <v>0</v>
      </c>
      <c r="G5" s="175">
        <f>(
   (COUNTIF('3. Enabling'!C20:C24,"Yes")*1 + COUNTIF('3. Enabling'!C20:C24,"Partial")*0.5)
 + (COUNTIF('3. Enabling'!C26:C35,"Yes")*1 + COUNTIF('3. Enabling'!C26:C35,"Partial")*0.5)
 + (COUNTIF('3. Enabling'!C37:C40,"Yes")*1 + COUNTIF('3. Enabling'!C37:C40,"Partial")*0.5)
)
/
(
   COUNTA('3. Enabling'!C20:C24)
 + COUNTA('3. Enabling'!C26:C35)
 + COUNTA('3. Enabling'!C37:C40)
)</f>
        <v>0</v>
      </c>
    </row>
    <row r="6" spans="2:7">
      <c r="B6" s="58">
        <v>3.3</v>
      </c>
      <c r="C6" s="172" t="str">
        <f>'3. Enabling'!$B$40</f>
        <v>Training and Awareness</v>
      </c>
      <c r="D6" s="173"/>
      <c r="E6" s="174"/>
      <c r="F6" s="176">
        <f>(
  SUM(
    COUNTIFS('3. Enabling'!C34:C36, "&lt;&gt;Not Assessed",'3. Enabling'!C34:C36, "&lt;&gt;"),
    COUNTIFS('3. Enabling'!C38:C48, "&lt;&gt;Not Assessed",'3. Enabling'!C38:C48, "&lt;&gt;"),
    COUNTIFS('3. Enabling'!C50:C53, "&lt;&gt;Not Assessed",'3. Enabling'!C50:C53, "&lt;&gt;")
  )
  /
  SUM(
    COUNTA('3. Enabling'!C34:C36),
    COUNTA('3. Enabling'!C38:C48),
    COUNTA('3. Enabling'!C50:C53)
  )
  +
  SUM(
    COUNTIFS('3. Enabling'!C34:C36, "&lt;&gt;Not Assessed",'3. Enabling'!C34:C36, "&lt;&gt;"),
    COUNTIFS('3. Enabling'!C38:C48, "&lt;&gt;Not Assessed",'3. Enabling'!C38:C48, "&lt;&gt;"),
    COUNTIFS('3. Enabling'!C50:C53, "&lt;&gt;Not Assessed",'3. Enabling'!C50:C53, "&lt;&gt;")
  )
  /
  SUM(
    COUNTA('3. Enabling'!C34:C36),
    COUNTA('3. Enabling'!C38:C48),
    COUNTA('3. Enabling'!C50:C53)
  )
)/2</f>
        <v>0</v>
      </c>
      <c r="G6" s="176">
        <f>(
   (COUNTIF('3. Enabling'!C42:C44,"Yes")*1 + COUNTIF('3. Enabling'!C42:C44,"Partial")*0.5)
 + (COUNTIF('3. Enabling'!C46:C56,"Yes")*1 + COUNTIF('3. Enabling'!C46:C56,"Partial")*0.5)
 + (COUNTIF('3. Enabling'!C58:C61,"Yes")*1 + COUNTIF('3. Enabling'!C58:C61,"Partial")*0.5)
)
/
(
   COUNTA('3. Enabling'!C42:C44)
 + COUNTA('3. Enabling'!C46:C56)
 + COUNTA('3. Enabling'!C58:C61)
)</f>
        <v>0</v>
      </c>
    </row>
    <row r="7" spans="2:7">
      <c r="B7" s="58">
        <v>3.4</v>
      </c>
      <c r="C7" s="172" t="str">
        <f>'3. Enabling'!$B$62</f>
        <v>Incident and Observation Reporting and Investigation</v>
      </c>
      <c r="D7" s="173"/>
      <c r="E7" s="174"/>
      <c r="F7" s="176">
        <f>(
  SUM(
    COUNTIFS('3. Enabling'!C56:C59, "&lt;&gt;Not Assessed",'3. Enabling'!C56:C59, "&lt;&gt;"),
    COUNTIFS('3. Enabling'!C61:C64, "&lt;&gt;Not Assessed",'3. Enabling'!C61:C64, "&lt;&gt;")
  )
  /
  SUM(
    COUNTA('3. Enabling'!C56:C59),
    COUNTA('3. Enabling'!C61:C64)
  )
  +
  SUM(
    COUNTIFS('3. Enabling'!C56:C59, "&lt;&gt;Not Assessed",'3. Enabling'!C56:C59, "&lt;&gt;"),
    COUNTIFS('3. Enabling'!C61:C64, "&lt;&gt;Not Assessed",'3. Enabling'!C61:C64, "&lt;&gt;")
  )
  /
  SUM(
    COUNTA('3. Enabling'!C56:C59),
    COUNTA('3. Enabling'!C61:C64)
  )
)/2</f>
        <v>0</v>
      </c>
      <c r="G7" s="175">
        <f>(
   (COUNTIF('3. Enabling'!C64:C67,"Yes")*1 + COUNTIF('3. Enabling'!C64:C67,"Partial")*0.5)
 + (COUNTIF('3. Enabling'!C69:C72,"Yes")*1 + COUNTIF('3. Enabling'!C69:C72,"Partial")*0.5)
)
/
(
   COUNTA('3. Enabling'!C64:C67)
 + COUNTA('3. Enabling'!C69:C72)
)</f>
        <v>0</v>
      </c>
    </row>
    <row r="8" spans="2:7">
      <c r="B8" s="58">
        <v>3.5</v>
      </c>
      <c r="C8" s="172" t="str">
        <f>'3. Enabling'!$B$3</f>
        <v>Roles and Responsibilities</v>
      </c>
      <c r="D8" s="173"/>
      <c r="E8" s="174"/>
      <c r="F8" s="176">
        <f>(
  SUM(
    COUNTIFS('3. Enabling'!C67:C73, "&lt;&gt;Not Assessed",'3. Enabling'!C67:C73, "&lt;&gt;"),
    COUNTIFS('3. Enabling'!C75:C77, "&lt;&gt;Not Assessed",'3. Enabling'!C75:C77, "&lt;&gt;"),
    COUNTIFS('3. Enabling'!C79:C79, "&lt;&gt;Not Assessed",'3. Enabling'!C79:C79, "&lt;&gt;"),
    COUNTIFS('3. Enabling'!C84:C84, "&lt;&gt;Not Assessed",'3. Enabling'!C84:C84, "&lt;&gt;")
  )
  /
  SUM(
    COUNTA('3. Enabling'!C67:C73),
    COUNTA('3. Enabling'!C75:C77),
    COUNTA('3. Enabling'!C79:C79),
    COUNTA('3. Enabling'!C84:C84)
  )
  +
  SUM(
    COUNTIFS('3. Enabling'!C67:C73, "&lt;&gt;Not Assessed",'3. Enabling'!C67:C73, "&lt;&gt;"),
    COUNTIFS('3. Enabling'!C75:C77, "&lt;&gt;Not Assessed",'3. Enabling'!C75:C77, "&lt;&gt;"),
    COUNTIFS('3. Enabling'!C79:C79, "&lt;&gt;Not Assessed",'3. Enabling'!C79:C79, "&lt;&gt;"),
    COUNTIFS('3. Enabling'!C84:C84, "&lt;&gt;Not Assessed",'3. Enabling'!C84:C84, "&lt;&gt;")
  )
  /
  SUM(
    COUNTA('3. Enabling'!C67:C73),
    COUNTA('3. Enabling'!C75:C77),
    COUNTA('3. Enabling'!C79:C79),
    COUNTA('3. Enabling'!C84:C84)
  )
)/2</f>
        <v>0</v>
      </c>
      <c r="G8" s="176">
        <f>(
   (COUNTIF('3. Enabling'!C75:C81,"Yes")*1 + COUNTIF('3. Enabling'!C75:C81,"Partial")*0.5)
 + (COUNTIF('3. Enabling'!C83:C85,"Yes")*1 + COUNTIF('3. Enabling'!C83:C85,"Partial")*0.5)
 + (COUNTIF('3. Enabling'!C87:C87,"Yes")*1 + COUNTIF('3. Enabling'!C87:C87,"Partial")*0.5)
 + (COUNTIF('3. Enabling'!C92:C92,"Yes")*1 + COUNTIF('3. Enabling'!C92:C92,"Partial")*0.5)
)
/
(
   COUNTA('3. Enabling'!C75:C81)
 + COUNTA('3. Enabling'!C83:C85)
 + COUNTA('3. Enabling'!C87:C87)
 + COUNTA('3. Enabling'!C92:C92)
)</f>
        <v>0</v>
      </c>
    </row>
    <row r="9" spans="2:7">
      <c r="B9" s="58">
        <v>3.6</v>
      </c>
      <c r="C9" s="172" t="str">
        <f>'3. Enabling'!$B$93</f>
        <v>Continuous Improvement</v>
      </c>
      <c r="D9" s="173"/>
      <c r="E9" s="174"/>
      <c r="F9" s="176">
        <f>(
  SUM(
    COUNTIFS('3. Enabling'!C87:C90,   "&lt;&gt;Not Assessed",'3. Enabling'!C87:C90,   "&lt;&gt;"),
    COUNTIFS('3. Enabling'!C92:C93, "&lt;&gt;Not Assessed",'3. Enabling'!C92:C93, "&lt;&gt;"),
    COUNTIFS('3. Enabling'!C95:C97, "&lt;&gt;Not Assessed",'3. Enabling'!C95:C97, "&lt;&gt;")
  )
  /
  SUM(
    COUNTA('3. Enabling'!C87:C90),
    COUNTA('3. Enabling'!C92:C93),
    COUNTA('3. Enabling'!C95:C97)
  )
  +
  SUM(
    COUNTIFS('3. Enabling'!C87:C90,   "&lt;&gt;Not Assessed",'3. Enabling'!C87:C90,   "&lt;&gt;"),
    COUNTIFS('3. Enabling'!C92:C93, "&lt;&gt;Not Assessed",'3. Enabling'!C92:C93, "&lt;&gt;"),
    COUNTIFS('3. Enabling'!C95:C97, "&lt;&gt;Not Assessed",'3. Enabling'!C95:C97, "&lt;&gt;")
  )
  /
  SUM(
    COUNTA('3. Enabling'!C87:C90),
    COUNTA('3. Enabling'!C92:C93),
    COUNTA('3. Enabling'!C95:C97)
  )
)/2</f>
        <v>0</v>
      </c>
      <c r="G9" s="176">
        <f>(
   (COUNTIF('3. Enabling'!C95:C98,  "Yes")*1 + COUNTIF('3. Enabling'!C95:C98,  "Partial")*0.5)
 + (COUNTIF('3. Enabling'!C100:C101,"Yes")*1 + COUNTIF('3. Enabling'!C100:C101,"Partial")*0.5)
 + (COUNTIF('3. Enabling'!C103:C105,"Yes")*1 + COUNTIF('3. Enabling'!C103:C105,"Partial")*0.5)
)
/
(
   COUNTA('3. Enabling'!C95:C98)
 + COUNTA('3. Enabling'!C100:C101)
 + COUNTA('3. Enabling'!C103:C105)
)</f>
        <v>0</v>
      </c>
    </row>
    <row r="10" spans="2:7">
      <c r="B10" s="168">
        <v>4</v>
      </c>
      <c r="C10" s="169" t="s">
        <v>86</v>
      </c>
      <c r="D10" s="169"/>
      <c r="E10" s="169"/>
      <c r="F10" s="170">
        <f>AVERAGE(F11:F14)</f>
        <v>0</v>
      </c>
      <c r="G10" s="170">
        <f>AVERAGE(G11:G14)</f>
        <v>0</v>
      </c>
    </row>
    <row r="11" spans="2:7">
      <c r="B11" s="58">
        <v>4.2</v>
      </c>
      <c r="C11" s="172" t="str">
        <f>'4. Monopiles'!$B$3</f>
        <v>Typical Hazards associated to Monopiles Fabrication</v>
      </c>
      <c r="D11" s="173"/>
      <c r="E11" s="174"/>
      <c r="F11" s="176">
        <f>(
  SUM(
    COUNTIFS('4. Monopiles'!C6:C11,  "&lt;&gt;Not Assessed",'4. Monopiles'!C6:C11,  "&lt;&gt;"),
    COUNTIFS('4. Monopiles'!C13:C16, "&lt;&gt;Not Assessed",'4. Monopiles'!C13:C16, "&lt;&gt;"),
    COUNTIFS('4. Monopiles'!C18:C22, "&lt;&gt;Not Assessed",'4. Monopiles'!C18:C22, "&lt;&gt;"),
    COUNTIFS('4. Monopiles'!C24:C27, "&lt;&gt;Not Assessed",'4. Monopiles'!C24:C27, "&lt;&gt;"),
    COUNTIFS('4. Monopiles'!C29:C30, "&lt;&gt;Not Assessed",'4. Monopiles'!C29:C30, "&lt;&gt;"),
    COUNTIFS('4. Monopiles'!C32:C35, "&lt;&gt;Not Assessed",'4. Monopiles'!C32:C35, "&lt;&gt;"),
    COUNTIFS('4. Monopiles'!C37:C42, "&lt;&gt;Not Assessed",'4. Monopiles'!C37:C42, "&lt;&gt;")
  )
  /
  SUM(
    COUNTA('4. Monopiles'!C6:C11),
    COUNTA('4. Monopiles'!C13:C16),
    COUNTA('4. Monopiles'!C18:C22),
    COUNTA('4. Monopiles'!C24:C27),
    COUNTA('4. Monopiles'!C29:C30),
    COUNTA('4. Monopiles'!C32:C35),
    COUNTA('4. Monopiles'!C37:C42)
  )
  +
  SUM(
    COUNTIFS('4. Monopiles'!C6:C11,  "&lt;&gt;Not Assessed",'4. Monopiles'!C6:C11,  "&lt;&gt;"),
    COUNTIFS('4. Monopiles'!C13:C16, "&lt;&gt;Not Assessed",'4. Monopiles'!C13:C16, "&lt;&gt;"),
    COUNTIFS('4. Monopiles'!C18:C22, "&lt;&gt;Not Assessed",'4. Monopiles'!C18:C22, "&lt;&gt;"),
    COUNTIFS('4. Monopiles'!C24:C27, "&lt;&gt;Not Assessed",'4. Monopiles'!C24:C27, "&lt;&gt;"),
    COUNTIFS('4. Monopiles'!C29:C30, "&lt;&gt;Not Assessed",'4. Monopiles'!C29:C30, "&lt;&gt;"),
    COUNTIFS('4. Monopiles'!C32:C35, "&lt;&gt;Not Assessed",'4. Monopiles'!C32:C35, "&lt;&gt;"),
    COUNTIFS('4. Monopiles'!C37:C42, "&lt;&gt;Not Assessed",'4. Monopiles'!C37:C42, "&lt;&gt;")
  )
  /
  SUM(
    COUNTA('4. Monopiles'!C6:C11),
    COUNTA('4. Monopiles'!C13:C16),
    COUNTA('4. Monopiles'!C18:C22),
    COUNTA('4. Monopiles'!C24:C27),
    COUNTA('4. Monopiles'!C29:C30),
    COUNTA('4. Monopiles'!C32:C35),
    COUNTA('4. Monopiles'!C37:C42)
  )
)/2</f>
        <v>0</v>
      </c>
      <c r="G11" s="176">
        <f>(
   (COUNTIF('4. Monopiles'!C6:C11,  "Yes")*1 + COUNTIF('4. Monopiles'!C6:C11,  "Partial")*0.5)
 + (COUNTIF('4. Monopiles'!C13:C16, "Yes")*1 + COUNTIF('4. Monopiles'!C13:C16, "Partial")*0.5)
 + (COUNTIF('4. Monopiles'!C18:C22, "Yes")*1 + COUNTIF('4. Monopiles'!C18:C22, "Partial")*0.5)
 + (COUNTIF('4. Monopiles'!C24:C27, "Yes")*1 + COUNTIF('4. Monopiles'!C24:C27, "Partial")*0.5)
 + (COUNTIF('4. Monopiles'!C29:C30, "Yes")*1 + COUNTIF('4. Monopiles'!C29:C30, "Partial")*0.5)
 + (COUNTIF('4. Monopiles'!C32:C35, "Yes")*1 + COUNTIF('4. Monopiles'!C32:C35, "Partial")*0.5)
 + (COUNTIF('4. Monopiles'!C37:C42, "Yes")*1 + COUNTIF('4. Monopiles'!C37:C42, "Partial")*0.5)
)
/
(
   COUNTA('4. Monopiles'!C6:C11)
 + COUNTA('4. Monopiles'!C13:C16)
 + COUNTA('4. Monopiles'!C18:C22)
 + COUNTA('4. Monopiles'!C24:C27)
 + COUNTA('4. Monopiles'!C29:C30)
 + COUNTA('4. Monopiles'!C32:C35)
 + COUNTA('4. Monopiles'!C37:C42)
)</f>
        <v>0</v>
      </c>
    </row>
    <row r="12" spans="2:7">
      <c r="B12" s="58">
        <v>4.3</v>
      </c>
      <c r="C12" s="172" t="str">
        <f>'4. Monopiles'!$B$43</f>
        <v>Safety Guidance at Tendering Phase</v>
      </c>
      <c r="D12" s="173"/>
      <c r="E12" s="174"/>
      <c r="F12" s="176">
        <f>(
  COUNTIFS('4. Monopiles'!C36:C38, "&lt;&gt;Not Assessed",'4. Monopiles'!C36:C38, "&lt;&gt;")
  /
  COUNTA('4. Monopiles'!C36:C38)
  +
  COUNTIFS('4. Monopiles'!C36:C38, "&lt;&gt;Not Assessed",'4. Monopiles'!C36:C38, "&lt;&gt;")
  /
  COUNTA('4. Monopiles'!C36:C38)
)/2</f>
        <v>0</v>
      </c>
      <c r="G12" s="176">
        <f>(
   COUNTIF('4. Monopiles'!C44:C46,"Yes")*1
 + COUNTIF('4. Monopiles'!C44:C46,"Partial")*0.5
)
/COUNTA('4. Monopiles'!C44:C46)</f>
        <v>0</v>
      </c>
    </row>
    <row r="13" spans="2:7">
      <c r="B13" s="58">
        <v>4.4000000000000004</v>
      </c>
      <c r="C13" s="172" t="str">
        <f>'4. Monopiles'!$B$47</f>
        <v>Safety Guidance at Execution Phase</v>
      </c>
      <c r="D13" s="173"/>
      <c r="E13" s="174"/>
      <c r="F13" s="176">
        <f>(
  COUNTIFS('4. Monopiles'!C40:C42, "&lt;&gt;Not Assessed",'4. Monopiles'!C40:C42, "&lt;&gt;")
  /
  COUNTA('4. Monopiles'!C40:C42)
  +
  COUNTIFS('4. Monopiles'!C40:C42, "&lt;&gt;Not Assessed",'4. Monopiles'!C40:C42, "&lt;&gt;")
  /
  COUNTA('4. Monopiles'!C40:C42)
)/2</f>
        <v>0</v>
      </c>
      <c r="G13" s="176">
        <f>(
   COUNTIF('4. Monopiles'!C48:C50,"Yes")*1
 + COUNTIF('4. Monopiles'!C48:C50,"Partial")*0.5
)
/COUNTA('4. Monopiles'!C48:C50)</f>
        <v>0</v>
      </c>
    </row>
    <row r="14" spans="2:7">
      <c r="B14" s="58">
        <v>4.5</v>
      </c>
      <c r="C14" s="172" t="str">
        <f>'4. Monopiles'!$B$51</f>
        <v>Safety Guidance at Close-out Phase</v>
      </c>
      <c r="D14" s="173"/>
      <c r="E14" s="174"/>
      <c r="F14" s="176">
        <f>(
  COUNTIFS('4. Monopiles'!C44:C46, "&lt;&gt;Not Assessed",'4. Monopiles'!C44:C46, "&lt;&gt;")
  /
  COUNTA('4. Monopiles'!C44:C46)
  +
  COUNTIFS('4. Monopiles'!C44:C46, "&lt;&gt;Not Assessed",'4. Monopiles'!C44:C46, "&lt;&gt;")
  /
  COUNTA('4. Monopiles'!C44:C46)
)/2</f>
        <v>0</v>
      </c>
      <c r="G14" s="176">
        <f>(
   COUNTIF('4. Monopiles'!C52:C54,"Yes")*1
 + COUNTIF('4. Monopiles'!C52:C54,"Partial")*0.5
)
/COUNTA('4. Monopiles'!C52:C54)</f>
        <v>0</v>
      </c>
    </row>
    <row r="15" spans="2:7">
      <c r="B15" s="168">
        <v>5</v>
      </c>
      <c r="C15" s="169" t="s">
        <v>87</v>
      </c>
      <c r="D15" s="169"/>
      <c r="E15" s="169"/>
      <c r="F15" s="170">
        <f>AVERAGE(F16:F19)</f>
        <v>0</v>
      </c>
      <c r="G15" s="170">
        <f>AVERAGE(G16:G19)</f>
        <v>0</v>
      </c>
    </row>
    <row r="16" spans="2:7">
      <c r="B16" s="58">
        <v>5.2</v>
      </c>
      <c r="C16" s="172" t="str">
        <f>'5. Jackets'!$B$3</f>
        <v>Typical Hazards associated to Jacket Fabrication</v>
      </c>
      <c r="D16" s="173"/>
      <c r="E16" s="174"/>
      <c r="F16" s="176">
        <f>(
  SUM(
    COUNTIFS('5. Jackets'!C6:C11,  "&lt;&gt;Not Assessed",'5. Jackets'!C6:C11,  "&lt;&gt;"),
    COUNTIFS('5. Jackets'!C13:C17, "&lt;&gt;Not Assessed",'5. Jackets'!C13:C17, "&lt;&gt;"),
    COUNTIFS('5. Jackets'!C19:C23, "&lt;&gt;Not Assessed",'5. Jackets'!C19:C23, "&lt;&gt;"),
    COUNTIFS('5. Jackets'!C25:C28, "&lt;&gt;Not Assessed",'5. Jackets'!C25:C28, "&lt;&gt;"),
    COUNTIFS('5. Jackets'!C30:C31, "&lt;&gt;Not Assessed",'5. Jackets'!C30:C31, "&lt;&gt;"),
    COUNTIFS('5. Jackets'!C33:C36, "&lt;&gt;Not Assessed",'5. Jackets'!C33:C36, "&lt;&gt;"),
    COUNTIFS('5. Jackets'!C38:C40, "&lt;&gt;Not Assessed",'5. Jackets'!C38:C40, "&lt;&gt;")
  )
  /
  SUM(
    COUNTA('5. Jackets'!C6:C11),
    COUNTA('5. Jackets'!C13:C17),
    COUNTA('5. Jackets'!C19:C23),
    COUNTA('5. Jackets'!C25:C28),
    COUNTA('5. Jackets'!C30:C31),
    COUNTA('5. Jackets'!C33:C36),
    COUNTA('5. Jackets'!C38:C40)
  )
  +
  SUM(
    COUNTIFS('5. Jackets'!C6:C11,  "&lt;&gt;Not Assessed",'5. Jackets'!C6:C11,  "&lt;&gt;"),
    COUNTIFS('5. Jackets'!C13:C17, "&lt;&gt;Not Assessed",'5. Jackets'!C13:C17, "&lt;&gt;"),
    COUNTIFS('5. Jackets'!C19:C23, "&lt;&gt;Not Assessed",'5. Jackets'!C19:C23, "&lt;&gt;"),
    COUNTIFS('5. Jackets'!C25:C28, "&lt;&gt;Not Assessed",'5. Jackets'!C25:C28, "&lt;&gt;"),
    COUNTIFS('5. Jackets'!C30:C31, "&lt;&gt;Not Assessed",'5. Jackets'!C30:C31, "&lt;&gt;"),
    COUNTIFS('5. Jackets'!C33:C36, "&lt;&gt;Not Assessed",'5. Jackets'!C33:C36, "&lt;&gt;"),
    COUNTIFS('5. Jackets'!C38:C40, "&lt;&gt;Not Assessed",'5. Jackets'!C38:C40, "&lt;&gt;")
  )
  /
  SUM(
    COUNTA('5. Jackets'!C6:C11),
    COUNTA('5. Jackets'!C13:C17),
    COUNTA('5. Jackets'!C19:C23),
    COUNTA('5. Jackets'!C25:C28),
    COUNTA('5. Jackets'!C30:C31),
    COUNTA('5. Jackets'!C33:C36),
    COUNTA('5. Jackets'!C38:C40)
  )
)/2</f>
        <v>0</v>
      </c>
      <c r="G16" s="176">
        <f>(
   (COUNTIF('5. Jackets'!C6:C11,  "Yes")*1 + COUNTIF('5. Jackets'!C6:C11,  "Partial")*0.5)
 + (COUNTIF('5. Jackets'!C13:C17, "Yes")*1 + COUNTIF('5. Jackets'!C13:C17, "Partial")*0.5)
 + (COUNTIF('5. Jackets'!C19:C23, "Yes")*1 + COUNTIF('5. Jackets'!C19:C23, "Partial")*0.5)
 + (COUNTIF('5. Jackets'!C25:C28, "Yes")*1 + COUNTIF('5. Jackets'!C25:C28, "Partial")*0.5)
 + (COUNTIF('5. Jackets'!C30:C31, "Yes")*1 + COUNTIF('5. Jackets'!C30:C31, "Partial")*0.5)
 + (COUNTIF('5. Jackets'!C33:C36, "Yes")*1 + COUNTIF('5. Jackets'!C33:C36, "Partial")*0.5)
 + (COUNTIF('5. Jackets'!C38:C40, "Yes")*1 + COUNTIF('5. Jackets'!C38:C40, "Partial")*0.5)
)
/
(
   COUNTA('5. Jackets'!C6:C11)
 + COUNTA('5. Jackets'!C13:C17)
 + COUNTA('5. Jackets'!C19:C23)
 + COUNTA('5. Jackets'!C25:C28)
 + COUNTA('5. Jackets'!C30:C31)
 + COUNTA('5. Jackets'!C33:C36)
 + COUNTA('5. Jackets'!C38:C40)
)</f>
        <v>0</v>
      </c>
    </row>
    <row r="17" spans="2:7">
      <c r="B17" s="58">
        <v>5.3</v>
      </c>
      <c r="C17" s="172" t="str">
        <f>'5. Jackets'!$B$41</f>
        <v>Safety Guidance at Tendering Phase</v>
      </c>
      <c r="D17" s="173"/>
      <c r="E17" s="174"/>
      <c r="F17" s="175">
        <f>(
  COUNTIFS('5. Jackets'!C42:C44, "&lt;&gt;Not Assessed",'5. Jackets'!C42:C44, "&lt;&gt;")
  /
  COUNTA('5. Jackets'!C42:C44)
  +
  COUNTIFS('5. Jackets'!C42:C44, "&lt;&gt;Not Assessed",'5. Jackets'!C42:C44, "&lt;&gt;")
  /
  COUNTA('5. Jackets'!C42:C44)
)/2</f>
        <v>0</v>
      </c>
      <c r="G17" s="176">
        <f>(
   COUNTIF('5. Jackets'!C42:C44,"Yes")*1
 + COUNTIF('5. Jackets'!C42:C44,"Partial")*0.5
)
/COUNTA('5. Jackets'!C42:C44)</f>
        <v>0</v>
      </c>
    </row>
    <row r="18" spans="2:7">
      <c r="B18" s="58">
        <v>5.4</v>
      </c>
      <c r="C18" s="172" t="str">
        <f>'5. Jackets'!$B$45</f>
        <v>Safety Guidance at Execution Phase</v>
      </c>
      <c r="D18" s="173"/>
      <c r="E18" s="174"/>
      <c r="F18" s="175">
        <f>(
  COUNTIFS('5. Jackets'!C46:C48, "&lt;&gt;Not Assessed",'5. Jackets'!C46:C48, "&lt;&gt;")
  /
  COUNTA('5. Jackets'!C46:C48)
  +
  COUNTIFS('5. Jackets'!C46:C48, "&lt;&gt;Not Assessed",'5. Jackets'!C46:C48, "&lt;&gt;")
  /
  COUNTA('5. Jackets'!C46:C48)
)/2</f>
        <v>0</v>
      </c>
      <c r="G18" s="176">
        <f>(
   COUNTIF('5. Jackets'!C46:C48,"Yes")*1
 + COUNTIF('5. Jackets'!C46:C48,"Partial")*0.5
)
/COUNTA('5. Jackets'!C46:C48)</f>
        <v>0</v>
      </c>
    </row>
    <row r="19" spans="2:7">
      <c r="B19" s="58">
        <v>5.5</v>
      </c>
      <c r="C19" s="172" t="str">
        <f>'5. Jackets'!$B$49</f>
        <v>Safety Guidance at Close-out Phase</v>
      </c>
      <c r="D19" s="173"/>
      <c r="E19" s="174"/>
      <c r="F19" s="175">
        <f>(
  COUNTIFS('5. Jackets'!C50:C52, "&lt;&gt;Not Assessed",'5. Jackets'!C50:C52, "&lt;&gt;")
  /
  COUNTA('5. Jackets'!C50:C52)
  +
  COUNTIFS('5. Jackets'!C50:C52, "&lt;&gt;Not Assessed",'5. Jackets'!C50:C52, "&lt;&gt;")
  /
  COUNTA('5. Jackets'!C50:C52)
)/2</f>
        <v>0</v>
      </c>
      <c r="G19" s="176">
        <f>(
   COUNTIF('5. Jackets'!C50:C52,"Yes")*1
 + COUNTIF('5. Jackets'!C50:C52,"Partial")*0.5
)
/COUNTA('5. Jackets'!C50:C52)</f>
        <v>0</v>
      </c>
    </row>
    <row r="20" spans="2:7">
      <c r="B20" s="168">
        <v>6</v>
      </c>
      <c r="C20" s="169" t="s">
        <v>88</v>
      </c>
      <c r="D20" s="169"/>
      <c r="E20" s="169"/>
      <c r="F20" s="170">
        <f>AVERAGE(F21:F24)</f>
        <v>0</v>
      </c>
      <c r="G20" s="170">
        <f>AVERAGE(G21:G24)</f>
        <v>0</v>
      </c>
    </row>
    <row r="21" spans="2:7">
      <c r="B21" s="58">
        <v>6.2</v>
      </c>
      <c r="C21" s="172" t="str">
        <f>'6. Transition Pieces'!$B$3</f>
        <v>Typical Hazards associated to Transition Piece Fabrication</v>
      </c>
      <c r="D21" s="173"/>
      <c r="E21" s="174"/>
      <c r="F21" s="176">
        <f>(
  SUM(
    COUNTIFS('6. Transition Pieces'!C6:C11,   "&lt;&gt;Not Assessed",'6. Transition Pieces'!C6:C11,   "&lt;&gt;"),
    COUNTIFS('6. Transition Pieces'!C13:C17,  "&lt;&gt;Not Assessed",'6. Transition Pieces'!C13:C17,  "&lt;&gt;"),
    COUNTIFS('6. Transition Pieces'!C19:C24,  "&lt;&gt;Not Assessed",'6. Transition Pieces'!C19:C24,  "&lt;&gt;"),
    COUNTIFS('6. Transition Pieces'!C26:C29,  "&lt;&gt;Not Assessed",'6. Transition Pieces'!C26:C29,  "&lt;&gt;"),
    COUNTIFS('6. Transition Pieces'!C31:C32,  "&lt;&gt;Not Assessed",'6. Transition Pieces'!C31:C32,  "&lt;&gt;"),
    COUNTIFS('6. Transition Pieces'!C34:C37,  "&lt;&gt;Not Assessed",'6. Transition Pieces'!C34:C37,  "&lt;&gt;"),
    COUNTIFS('6. Transition Pieces'!C39:C44,  "&lt;&gt;Not Assessed",'6. Transition Pieces'!C39:C44,  "&lt;&gt;"),
    COUNTIFS('6. Transition Pieces'!C46:C48,  "&lt;&gt;Not Assessed",'6. Transition Pieces'!C46:C48,  "&lt;&gt;"),
    COUNTIFS('6. Transition Pieces'!C50:C54,  "&lt;&gt;Not Assessed",'6. Transition Pieces'!C50:C54,  "&lt;&gt;"),
    COUNTIFS('6. Transition Pieces'!C56:C59,  "&lt;&gt;Not Assessed",'6. Transition Pieces'!C56:C59,  "&lt;&gt;")
  )
  /
  SUM(
    COUNTA('6. Transition Pieces'!C6:C11),
    COUNTA('6. Transition Pieces'!C13:C17),
    COUNTA('6. Transition Pieces'!C19:C24),
    COUNTA('6. Transition Pieces'!C26:C29),
    COUNTA('6. Transition Pieces'!C31:C32),
    COUNTA('6. Transition Pieces'!C34:C37),
    COUNTA('6. Transition Pieces'!C39:C44),
    COUNTA('6. Transition Pieces'!C46:C48),
    COUNTA('6. Transition Pieces'!C50:C54),
    COUNTA('6. Transition Pieces'!C56:C59)
  )
  +
  SUM(
    COUNTIFS('6. Transition Pieces'!C6:C11,   "&lt;&gt;Not Assessed",'6. Transition Pieces'!C6:C11,   "&lt;&gt;"),
    COUNTIFS('6. Transition Pieces'!C13:C17,  "&lt;&gt;Not Assessed",'6. Transition Pieces'!C13:C17,  "&lt;&gt;"),
    COUNTIFS('6. Transition Pieces'!C19:C24,  "&lt;&gt;Not Assessed",'6. Transition Pieces'!C19:C24,  "&lt;&gt;"),
    COUNTIFS('6. Transition Pieces'!C26:C29,  "&lt;&gt;Not Assessed",'6. Transition Pieces'!C26:C29,  "&lt;&gt;"),
    COUNTIFS('6. Transition Pieces'!C31:C32,  "&lt;&gt;Not Assessed",'6. Transition Pieces'!C31:C32,  "&lt;&gt;"),
    COUNTIFS('6. Transition Pieces'!C34:C37,  "&lt;&gt;Not Assessed",'6. Transition Pieces'!C34:C37,  "&lt;&gt;"),
    COUNTIFS('6. Transition Pieces'!C39:C44,  "&lt;&gt;Not Assessed",'6. Transition Pieces'!C39:C44,  "&lt;&gt;"),
    COUNTIFS('6. Transition Pieces'!C46:C48,  "&lt;&gt;Not Assessed",'6. Transition Pieces'!C46:C48,  "&lt;&gt;"),
    COUNTIFS('6. Transition Pieces'!C50:C54,  "&lt;&gt;Not Assessed",'6. Transition Pieces'!C50:C54,  "&lt;&gt;"),
    COUNTIFS('6. Transition Pieces'!C56:C59,  "&lt;&gt;Not Assessed",'6. Transition Pieces'!C56:C59,  "&lt;&gt;")
  )
  /
  SUM(
    COUNTA('6. Transition Pieces'!C6:C11),
    COUNTA('6. Transition Pieces'!C13:C17),
    COUNTA('6. Transition Pieces'!C19:C24),
    COUNTA('6. Transition Pieces'!C26:C29),
    COUNTA('6. Transition Pieces'!C31:C32),
    COUNTA('6. Transition Pieces'!C34:C37),
    COUNTA('6. Transition Pieces'!C39:C44),
    COUNTA('6. Transition Pieces'!C46:C48),
    COUNTA('6. Transition Pieces'!C50:C54),
    COUNTA('6. Transition Pieces'!C56:C59)
  )
)/2</f>
        <v>0</v>
      </c>
      <c r="G21" s="176">
        <f>(
   (COUNTIF('6. Transition Pieces'!C6:C11,  "Yes")*1 + COUNTIF('6. Transition Pieces'!C6:C11,  "Partial")*0.5)
 + (COUNTIF('6. Transition Pieces'!C13:C17, "Yes")*1 + COUNTIF('6. Transition Pieces'!C13:C17, "Partial")*0.5)
 + (COUNTIF('6. Transition Pieces'!C19:C24, "Yes")*1 + COUNTIF('6. Transition Pieces'!C19:C24, "Partial")*0.5)
 + (COUNTIF('6. Transition Pieces'!C26:C29, "Yes")*1 + COUNTIF('6. Transition Pieces'!C26:C29, "Partial")*0.5)
 + (COUNTIF('6. Transition Pieces'!C31:C32, "Yes")*1 + COUNTIF('6. Transition Pieces'!C31:C32, "Partial")*0.5)
 + (COUNTIF('6. Transition Pieces'!C34:C37, "Yes")*1 + COUNTIF('6. Transition Pieces'!C34:C37, "Partial")*0.5)
 + (COUNTIF('6. Transition Pieces'!C39:C44, "Yes")*1 + COUNTIF('6. Transition Pieces'!C39:C44, "Partial")*0.5)
 + (COUNTIF('6. Transition Pieces'!C46:C48, "Yes")*1 + COUNTIF('6. Transition Pieces'!C46:C48, "Partial")*0.5)
 + (COUNTIF('6. Transition Pieces'!C50:C54, "Yes")*1 + COUNTIF('6. Transition Pieces'!C50:C54, "Partial")*0.5)
 + (COUNTIF('6. Transition Pieces'!C56:C59, "Yes")*1 + COUNTIF('6. Transition Pieces'!C56:C59, "Partial")*0.5)
)
/
(
   COUNTA('6. Transition Pieces'!C6:C11)
 + COUNTA('6. Transition Pieces'!C13:C17)
 + COUNTA('6. Transition Pieces'!C19:C24)
 + COUNTA('6. Transition Pieces'!C26:C29)
 + COUNTA('6. Transition Pieces'!C31:C32)
 + COUNTA('6. Transition Pieces'!C34:C37)
 + COUNTA('6. Transition Pieces'!C39:C44)
 + COUNTA('6. Transition Pieces'!C46:C48)
 + COUNTA('6. Transition Pieces'!C50:C54)
 + COUNTA('6. Transition Pieces'!C56:C59)
)</f>
        <v>0</v>
      </c>
    </row>
    <row r="22" spans="2:7">
      <c r="B22" s="58">
        <v>6.3</v>
      </c>
      <c r="C22" s="172" t="str">
        <f>'6. Transition Pieces'!$B60</f>
        <v>Safety Guidance at Tendering Phase</v>
      </c>
      <c r="D22" s="173"/>
      <c r="E22" s="174"/>
      <c r="F22" s="175">
        <f>(
  COUNTIFS('6. Transition Pieces'!C61:C63, "&lt;&gt;Not Assessed",'6. Transition Pieces'!C61:C63, "&lt;&gt;")
  /
  COUNTA('6. Transition Pieces'!C61:C63)
  +
  COUNTIFS('6. Transition Pieces'!C61:C63, "&lt;&gt;Not Assessed",'6. Transition Pieces'!C61:C63, "&lt;&gt;")
  /
  COUNTA('6. Transition Pieces'!C61:C63)
)/2</f>
        <v>0</v>
      </c>
      <c r="G22" s="176">
        <f>(
   COUNTIF('6. Transition Pieces'!C61:C63,"Yes")*1
 + COUNTIF('6. Transition Pieces'!C61:C63,"Partial")*0.5
)
/COUNTA('6. Transition Pieces'!C61:C63)</f>
        <v>0</v>
      </c>
    </row>
    <row r="23" spans="2:7">
      <c r="B23" s="58">
        <v>6.4</v>
      </c>
      <c r="C23" s="172" t="str">
        <f>'6. Transition Pieces'!$B64</f>
        <v>Safety Guidance at Execution Phase</v>
      </c>
      <c r="D23" s="173"/>
      <c r="E23" s="174"/>
      <c r="F23" s="175">
        <f>(
  COUNTIFS('6. Transition Pieces'!C65:C67, "&lt;&gt;Not Assessed",'6. Transition Pieces'!C65:C67, "&lt;&gt;")
  /
  COUNTA('6. Transition Pieces'!C65:C67)
  +
  COUNTIFS('6. Transition Pieces'!C65:C67, "&lt;&gt;Not Assessed",'6. Transition Pieces'!C65:C67, "&lt;&gt;")
  /
  COUNTA('6. Transition Pieces'!C65:C67)
)/2</f>
        <v>0</v>
      </c>
      <c r="G23" s="176">
        <f>(
   COUNTIF('6. Transition Pieces'!C65:C67,"Yes")*1
 + COUNTIF('6. Transition Pieces'!C65:C67,"Partial")*0.5
)
/COUNTA('6. Transition Pieces'!C65:C67)</f>
        <v>0</v>
      </c>
    </row>
    <row r="24" spans="2:7">
      <c r="B24" s="58">
        <v>6.5</v>
      </c>
      <c r="C24" s="172" t="str">
        <f>'6. Transition Pieces'!$B68</f>
        <v>Safety Guidance at Close-out Phase</v>
      </c>
      <c r="D24" s="173"/>
      <c r="E24" s="174"/>
      <c r="F24" s="175">
        <f>(
  COUNTIFS('6. Transition Pieces'!C69:C71, "&lt;&gt;Not Assessed",'6. Transition Pieces'!C69:C71, "&lt;&gt;")
  /
  COUNTA('6. Transition Pieces'!C69:C71)
  +
  COUNTIFS('6. Transition Pieces'!C69:C71, "&lt;&gt;Not Assessed",'6. Transition Pieces'!C69:C71, "&lt;&gt;")
  /
  COUNTA('6. Transition Pieces'!C69:C71)
)/2</f>
        <v>0</v>
      </c>
      <c r="G24" s="176">
        <f>(
   COUNTIF('6. Transition Pieces'!C69:C71,"Yes")*1
 + COUNTIF('6. Transition Pieces'!C69:C71,"Partial")*0.5
)
/COUNTA('6. Transition Pieces'!C69:C71)</f>
        <v>0</v>
      </c>
    </row>
    <row r="25" spans="2:7">
      <c r="B25" s="168" t="s">
        <v>89</v>
      </c>
      <c r="C25" s="169" t="s">
        <v>90</v>
      </c>
      <c r="D25" s="169"/>
      <c r="E25" s="169"/>
      <c r="F25" s="170">
        <f>AVERAGE(F26:F33)</f>
        <v>0</v>
      </c>
      <c r="G25" s="170">
        <f>AVERAGE(G26:G33)</f>
        <v>0</v>
      </c>
    </row>
    <row r="26" spans="2:7">
      <c r="B26" s="58" t="s">
        <v>89</v>
      </c>
      <c r="C26" s="172" t="str">
        <f>Appendices!$B$3</f>
        <v>Confined Spaces</v>
      </c>
      <c r="D26" s="173"/>
      <c r="E26" s="174"/>
      <c r="F26" s="176">
        <f>(
  SUM(
    COUNTIFS(Appendices!C5:C9,   "&lt;&gt;Not Assessed",Appendices!C5:C9,   "&lt;&gt;"),
    COUNTIFS(Appendices!C11:C16, "&lt;&gt;Not Assessed",Appendices!C11:C16, "&lt;&gt;")
  )
  /
  SUM(
    COUNTA(Appendices!C5:C9),
    COUNTA(Appendices!C11:C16)
  )
  +
  SUM(
    COUNTIFS(Appendices!C5:C9,   "&lt;&gt;Not Assessed",Appendices!C5:C9,   "&lt;&gt;"),
    COUNTIFS(Appendices!C11:C16, "&lt;&gt;Not Assessed",Appendices!C11:C16, "&lt;&gt;")
  )
  /
  SUM(
    COUNTA(Appendices!C5:C9),
    COUNTA(Appendices!C11:C16)
  )
)/2</f>
        <v>0</v>
      </c>
      <c r="G26" s="176">
        <f>(
  (COUNTIF(Appendices!C5:C9,   "Yes")*1 + COUNTIF(Appendices!C5:C9,   "Partial")*0.5)
+ (COUNTIF(Appendices!C11:C16, "Yes")*1 + COUNTIF(Appendices!C11:C16, "Partial")*0.5)
)
/
(
  COUNTA(Appendices!C5:C9)
+ COUNTA(Appendices!C11:C16)
)</f>
        <v>0</v>
      </c>
    </row>
    <row r="27" spans="2:7">
      <c r="B27" s="58" t="s">
        <v>91</v>
      </c>
      <c r="C27" s="172" t="str">
        <f>Appendices!$B$17</f>
        <v>Dropped Objects</v>
      </c>
      <c r="D27" s="173"/>
      <c r="E27" s="174"/>
      <c r="F27" s="175">
        <f>(
  SUM(
    COUNTIFS(Appendices!C19:C20, "&lt;&gt;Not Assessed",Appendices!C19:C20, "&lt;&gt;"),
    COUNTIFS(Appendices!C22:C27, "&lt;&gt;Not Assessed",Appendices!C22:C27, "&lt;&gt;")
  )
  /
  SUM(
    COUNTA(Appendices!C19:C20),
    COUNTA(Appendices!C22:C27)
  )
  +
  SUM(
    COUNTIFS(Appendices!C19:C20, "&lt;&gt;Not Assessed",Appendices!C19:C20, "&lt;&gt;"),
    COUNTIFS(Appendices!C22:C27, "&lt;&gt;Not Assessed",Appendices!C22:C27, "&lt;&gt;")
  )
  /
  SUM(
    COUNTA(Appendices!C19:C20),
    COUNTA(Appendices!C22:C27)
  )
)/2</f>
        <v>0</v>
      </c>
      <c r="G27" s="176">
        <f>(
  (COUNTIF(Appendices!C19:C20, "Yes")*1 + COUNTIF(Appendices!C19:C20, "Partial")*0.5)
+ (COUNTIF(Appendices!C22:C27, "Yes")*1 + COUNTIF(Appendices!C22:C27, "Partial")*0.5)
)
/
(
  COUNTA(Appendices!C19:C20)
+ COUNTA(Appendices!C22:C27)
)</f>
        <v>0</v>
      </c>
    </row>
    <row r="28" spans="2:7">
      <c r="B28" s="58" t="s">
        <v>92</v>
      </c>
      <c r="C28" s="172" t="str">
        <f>Appendices!$B$28</f>
        <v>Housekeeping</v>
      </c>
      <c r="D28" s="173"/>
      <c r="E28" s="174"/>
      <c r="F28" s="175">
        <f>(
  SUM(
    COUNTIFS(Appendices!C30:C32, "&lt;&gt;Not Assessed",Appendices!C30:C32, "&lt;&gt;")
  )
  /
  SUM(
    COUNTA(Appendices!C30:C32)
  )
  +
  SUM(
    COUNTIFS(Appendices!C30:C32, "&lt;&gt;Not Assessed",Appendices!C30:C32, "&lt;&gt;")
  )
  /
  SUM(
    COUNTA(Appendices!C30:C32)
  )
)/2</f>
        <v>0</v>
      </c>
      <c r="G28" s="176">
        <f>(
  COUNTIF(Appendices!C30:C32,"Yes")*1
+ COUNTIF(Appendices!C30:C32,"Partial")*0.5
)
/
COUNTA(Appendices!C30:C32)</f>
        <v>0</v>
      </c>
    </row>
    <row r="29" spans="2:7">
      <c r="B29" s="58" t="s">
        <v>93</v>
      </c>
      <c r="C29" s="172" t="str">
        <f>Appendices!$B$33</f>
        <v>Lifting Operations</v>
      </c>
      <c r="D29" s="173"/>
      <c r="E29" s="174"/>
      <c r="F29" s="175">
        <f>(
  SUM(
    COUNTIFS(Appendices!C35:C39, "&lt;&gt;Not Assessed",Appendices!C35:C39, "&lt;&gt;")
  )
  /
  SUM(
    COUNTA(Appendices!C35:C39)
  )
  +
  SUM(
    COUNTIFS(Appendices!C35:C39, "&lt;&gt;Not Assessed",Appendices!C35:C39, "&lt;&gt;")
  )
  /
  SUM(
    COUNTA(Appendices!C35:C39)
  )
)/2</f>
        <v>0</v>
      </c>
      <c r="G29" s="176">
        <f>(
  COUNTIF(Appendices!C35:C39,"Yes")*1
+ COUNTIF(Appendices!C35:C39,"Partial")*0.5
)
/
COUNTA(Appendices!C35:C39)</f>
        <v>0</v>
      </c>
    </row>
    <row r="30" spans="2:7">
      <c r="B30" s="58" t="s">
        <v>94</v>
      </c>
      <c r="C30" s="172" t="str">
        <f>Appendices!$B$47</f>
        <v>Simultaneous Operations</v>
      </c>
      <c r="D30" s="173"/>
      <c r="E30" s="174"/>
      <c r="F30" s="176">
        <f>(
  SUM(
    COUNTIFS(Appendices!C49:C52, "&lt;&gt;Not Assessed",Appendices!C49:C52, "&lt;&gt;")
  )
  /
  SUM(
    COUNTA(Appendices!C49:C52)
  )
  +
  SUM(
    COUNTIFS(Appendices!C49:C52, "&lt;&gt;Not Assessed",Appendices!C49:C52, "&lt;&gt;")
  )
  /
  SUM(
    COUNTA(Appendices!C49:C52)
  )
)/2</f>
        <v>0</v>
      </c>
      <c r="G30" s="176">
        <f>(
  COUNTIF(Appendices!C49:C52,"Yes")*1
+ COUNTIF(Appendices!C49:C52,"Partial")*0.5
)
/
COUNTA(Appendices!C49:C52)</f>
        <v>0</v>
      </c>
    </row>
    <row r="31" spans="2:7">
      <c r="B31" s="58" t="s">
        <v>95</v>
      </c>
      <c r="C31" s="172" t="str">
        <f>Appendices!$B$53</f>
        <v>Traffic Management</v>
      </c>
      <c r="D31" s="173"/>
      <c r="E31" s="174"/>
      <c r="F31" s="175">
        <f>(
  SUM(
    COUNTIFS(Appendices!C55:C57, "&lt;&gt;Not Assessed",Appendices!C55:C57, "&lt;&gt;")
  )
  /
  SUM(
    COUNTA(Appendices!C55:C57)
  )
  +
  SUM(
    COUNTIFS(Appendices!C55:C57, "&lt;&gt;Not Assessed",Appendices!C55:C57, "&lt;&gt;")
  )
  /
  SUM(
    COUNTA(Appendices!C55:C57)
  )
)/2</f>
        <v>0</v>
      </c>
      <c r="G31" s="176">
        <f>(
  COUNTIF(Appendices!C55:C57,"Yes")*1
+ COUNTIF(Appendices!C55:C57,"Partial")*0.5
)
/
COUNTA(Appendices!C55:C57)</f>
        <v>0</v>
      </c>
    </row>
    <row r="32" spans="2:7">
      <c r="B32" s="58" t="s">
        <v>96</v>
      </c>
      <c r="C32" s="172" t="str">
        <f>Appendices!$B$58</f>
        <v>Working at Heights</v>
      </c>
      <c r="D32" s="173"/>
      <c r="E32" s="174"/>
      <c r="F32" s="175">
        <f>(
  SUM(
    COUNTIFS(Appendices!C60:C61, "&lt;&gt;Not Assessed",Appendices!C60:C61, "&lt;&gt;"),
    COUNTIFS(Appendices!C63:C66, "&lt;&gt;Not Assessed",Appendices!C63:C66, "&lt;&gt;")
  )
  /
  SUM(
    COUNTA(Appendices!C60:C61),
    COUNTA(Appendices!C63:C66)
  )
  +
  SUM(
    COUNTIFS(Appendices!C60:C61, "&lt;&gt;Not Assessed",Appendices!C60:C61, "&lt;&gt;"),
    COUNTIFS(Appendices!C63:C66, "&lt;&gt;Not Assessed",Appendices!C63:C66, "&lt;&gt;")
  )
  /
  SUM(
    COUNTA(Appendices!C60:C61),
    COUNTA(Appendices!C63:C66)
  )
)/2</f>
        <v>0</v>
      </c>
      <c r="G32" s="176">
        <f>(
  (COUNTIF(Appendices!C60:C61,"Yes")*1 + COUNTIF(Appendices!C60:C61,"Partial")*0.5)
+ (COUNTIF(Appendices!C63:C66,"Yes")*1 + COUNTIF(Appendices!C63:C66,"Partial")*0.5)
)
/
(
  COUNTA(Appendices!C60:C61)
+ COUNTA(Appendices!C63:C66)
)</f>
        <v>0</v>
      </c>
    </row>
    <row r="33" spans="2:7">
      <c r="B33" s="58" t="s">
        <v>97</v>
      </c>
      <c r="C33" s="172" t="str">
        <f>Appendices!$B$67</f>
        <v>Working Near or Over Water</v>
      </c>
      <c r="D33" s="173"/>
      <c r="E33" s="174"/>
      <c r="F33" s="175">
        <f>(
  SUM(
    COUNTIFS(Appendices!C69:C75, "&lt;&gt;Not Assessed",Appendices!C69:C75, "&lt;&gt;")
  )
  /
  SUM(
    COUNTA(Appendices!C69:C75)
  )
  +
  SUM(
    COUNTIFS(Appendices!C69:C75, "&lt;&gt;Not Assessed",Appendices!C69:C75, "&lt;&gt;")
  )
  /
  SUM(
    COUNTA(Appendices!C69:C75)
  )
)/2</f>
        <v>0</v>
      </c>
      <c r="G33" s="176">
        <f>(
  COUNTIF(Appendices!C69:C75,"Yes")*1
+ COUNTIF(Appendices!C69:C75,"Partial")*0.5
)
/
COUNTA(Appendices!C69:C75)</f>
        <v>0</v>
      </c>
    </row>
  </sheetData>
  <mergeCells count="32">
    <mergeCell ref="B2:E2"/>
    <mergeCell ref="C13:E13"/>
    <mergeCell ref="C3:E3"/>
    <mergeCell ref="C4:E4"/>
    <mergeCell ref="C5:E5"/>
    <mergeCell ref="C6:E6"/>
    <mergeCell ref="C7:E7"/>
    <mergeCell ref="C8:E8"/>
    <mergeCell ref="C9:E9"/>
    <mergeCell ref="C10:E10"/>
    <mergeCell ref="C11:E11"/>
    <mergeCell ref="C12:E12"/>
    <mergeCell ref="C25:E25"/>
    <mergeCell ref="C14:E14"/>
    <mergeCell ref="C15:E15"/>
    <mergeCell ref="C16:E16"/>
    <mergeCell ref="C17:E17"/>
    <mergeCell ref="C18:E18"/>
    <mergeCell ref="C19:E19"/>
    <mergeCell ref="C20:E20"/>
    <mergeCell ref="C21:E21"/>
    <mergeCell ref="C22:E22"/>
    <mergeCell ref="C23:E23"/>
    <mergeCell ref="C24:E24"/>
    <mergeCell ref="C32:E32"/>
    <mergeCell ref="C33:E33"/>
    <mergeCell ref="C26:E26"/>
    <mergeCell ref="C27:E27"/>
    <mergeCell ref="C28:E28"/>
    <mergeCell ref="C29:E29"/>
    <mergeCell ref="C30:E30"/>
    <mergeCell ref="C31:E3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0"/>
  <sheetViews>
    <sheetView workbookViewId="0">
      <selection activeCell="F8" sqref="F8"/>
    </sheetView>
  </sheetViews>
  <sheetFormatPr defaultRowHeight="14.45"/>
  <cols>
    <col min="2" max="2" width="38.140625" bestFit="1" customWidth="1"/>
    <col min="3" max="3" width="38.140625" customWidth="1"/>
    <col min="4" max="4" width="12.28515625" customWidth="1"/>
    <col min="5" max="5" width="18" bestFit="1" customWidth="1"/>
    <col min="6" max="6" width="22.85546875" bestFit="1" customWidth="1"/>
  </cols>
  <sheetData>
    <row r="2" spans="2:6">
      <c r="B2" s="79" t="s">
        <v>380</v>
      </c>
      <c r="C2" s="79" t="s">
        <v>381</v>
      </c>
      <c r="D2" s="79" t="s">
        <v>382</v>
      </c>
      <c r="E2" s="79" t="s">
        <v>383</v>
      </c>
      <c r="F2" s="79" t="s">
        <v>384</v>
      </c>
    </row>
    <row r="3" spans="2:6">
      <c r="B3" t="str">
        <f>'3. Enabling'!A1</f>
        <v>3. Enabling Activities and Human Aspects</v>
      </c>
      <c r="C3" s="72">
        <f>Scoring!F3</f>
        <v>0</v>
      </c>
      <c r="D3" s="72">
        <f>Scoring!G3</f>
        <v>0</v>
      </c>
      <c r="E3">
        <v>1</v>
      </c>
      <c r="F3">
        <f>E3/SUM(E3:E7)</f>
        <v>0.2</v>
      </c>
    </row>
    <row r="4" spans="2:6">
      <c r="B4" t="str">
        <f>'4. Monopiles'!A1</f>
        <v>4. Monopiles - Hazardous Activities</v>
      </c>
      <c r="C4" s="72">
        <f>Scoring!F10</f>
        <v>0</v>
      </c>
      <c r="D4" s="72">
        <f>Scoring!G10</f>
        <v>0</v>
      </c>
      <c r="E4">
        <v>1</v>
      </c>
      <c r="F4">
        <f>E4/SUM(E3:E7)</f>
        <v>0.2</v>
      </c>
    </row>
    <row r="5" spans="2:6">
      <c r="B5" t="str">
        <f>'5. Jackets'!A1</f>
        <v>5. Jackets - Hazardous Activities</v>
      </c>
      <c r="C5" s="72">
        <f>Scoring!F15</f>
        <v>0</v>
      </c>
      <c r="D5" s="72">
        <f>Scoring!G15</f>
        <v>0</v>
      </c>
      <c r="E5">
        <v>1</v>
      </c>
      <c r="F5">
        <f>E5/SUM(E3:E7)</f>
        <v>0.2</v>
      </c>
    </row>
    <row r="6" spans="2:6">
      <c r="B6" t="str">
        <f>'6. Transition Pieces'!A1</f>
        <v>6. Transition Pieces - Hazardous Activities</v>
      </c>
      <c r="C6" s="72">
        <f>Scoring!F20</f>
        <v>0</v>
      </c>
      <c r="D6" s="72">
        <f>Scoring!G20</f>
        <v>0</v>
      </c>
      <c r="E6">
        <v>1</v>
      </c>
      <c r="F6">
        <f>E6/SUM(E3:E7)</f>
        <v>0.2</v>
      </c>
    </row>
    <row r="7" spans="2:6">
      <c r="B7" t="str">
        <f>Appendices!A1</f>
        <v>Appendices</v>
      </c>
      <c r="C7" s="72">
        <f>Scoring!F25</f>
        <v>0</v>
      </c>
      <c r="D7" s="72">
        <f>Scoring!G25</f>
        <v>0</v>
      </c>
      <c r="E7">
        <v>1</v>
      </c>
      <c r="F7">
        <f>E7/SUM(E3:E7)</f>
        <v>0.2</v>
      </c>
    </row>
    <row r="8" spans="2:6">
      <c r="B8" s="73" t="s">
        <v>385</v>
      </c>
      <c r="C8" s="74">
        <f>AVERAGE(C3:C7)</f>
        <v>0</v>
      </c>
      <c r="D8" s="74">
        <f>AVERAGE(D3:D7)</f>
        <v>0</v>
      </c>
      <c r="E8" s="75" t="s">
        <v>386</v>
      </c>
      <c r="F8" s="80">
        <f>SUMPRODUCT(D3:D7,F3:F7)</f>
        <v>0</v>
      </c>
    </row>
    <row r="10" spans="2:6">
      <c r="E10">
        <f>SUM(E3:E7)</f>
        <v>5</v>
      </c>
      <c r="F10">
        <f>SUM(F3:F7)</f>
        <v>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9B0710-E064-425E-9815-E1ECD9FCF752}"/>
</file>

<file path=customXml/itemProps2.xml><?xml version="1.0" encoding="utf-8"?>
<ds:datastoreItem xmlns:ds="http://schemas.openxmlformats.org/officeDocument/2006/customXml" ds:itemID="{E31316BC-09B8-48FB-ABE9-F3BE9145ABB2}"/>
</file>

<file path=customXml/itemProps3.xml><?xml version="1.0" encoding="utf-8"?>
<ds:datastoreItem xmlns:ds="http://schemas.openxmlformats.org/officeDocument/2006/customXml" ds:itemID="{FD090B83-20E0-47AF-B2A6-2FB3597F70A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